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0" documentId="13_ncr:1_{19878C51-9B98-4EC4-A1A4-B96F7FF8AF70}" xr6:coauthVersionLast="47" xr6:coauthVersionMax="47" xr10:uidLastSave="{00000000-0000-0000-0000-000000000000}"/>
  <bookViews>
    <workbookView xWindow="28680" yWindow="-120" windowWidth="29040" windowHeight="15840" xr2:uid="{757C5DA0-13A7-4111-AA7C-CEE8ED1C6658}"/>
  </bookViews>
  <sheets>
    <sheet name="Summary" sheetId="1" r:id="rId1"/>
    <sheet name="CT" sheetId="2" r:id="rId2"/>
    <sheet name="MRI" sheetId="5" r:id="rId3"/>
    <sheet name="DEXA" sheetId="6" r:id="rId4"/>
    <sheet name="XR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5" l="1"/>
  <c r="K6" i="5" s="1"/>
  <c r="L6" i="5" s="1"/>
  <c r="J6" i="7"/>
  <c r="K6" i="7" s="1"/>
  <c r="L6" i="7" s="1"/>
  <c r="J4" i="7"/>
  <c r="K4" i="7" s="1"/>
  <c r="L4" i="7" s="1"/>
  <c r="J6" i="6"/>
  <c r="K6" i="6" s="1"/>
  <c r="L6" i="6" s="1"/>
  <c r="J6" i="2"/>
  <c r="K6" i="2" s="1"/>
  <c r="L6" i="2" s="1"/>
  <c r="J5" i="7"/>
  <c r="K5" i="7" s="1"/>
  <c r="L5" i="7" s="1"/>
  <c r="J5" i="5"/>
  <c r="K5" i="5" s="1"/>
  <c r="L5" i="5" s="1"/>
  <c r="J4" i="5"/>
  <c r="K4" i="5" s="1"/>
  <c r="L4" i="5" s="1"/>
  <c r="A4" i="2"/>
  <c r="A5" i="2" s="1"/>
  <c r="A5" i="6"/>
  <c r="A4" i="6"/>
  <c r="A4" i="1"/>
  <c r="J3" i="7"/>
  <c r="K3" i="7" s="1"/>
  <c r="L3" i="7" s="1"/>
  <c r="J5" i="6"/>
  <c r="K5" i="6" s="1"/>
  <c r="L5" i="6" s="1"/>
  <c r="J4" i="6"/>
  <c r="K4" i="6" s="1"/>
  <c r="L4" i="6" s="1"/>
  <c r="J3" i="6"/>
  <c r="K3" i="6" s="1"/>
  <c r="L3" i="6" s="1"/>
  <c r="N6" i="5" l="1"/>
  <c r="M6" i="5"/>
  <c r="N6" i="7"/>
  <c r="M6" i="7"/>
  <c r="N4" i="7"/>
  <c r="M4" i="7"/>
  <c r="N6" i="6"/>
  <c r="M6" i="6"/>
  <c r="N6" i="2"/>
  <c r="M6" i="2"/>
  <c r="N5" i="5"/>
  <c r="M5" i="5"/>
  <c r="M4" i="5"/>
  <c r="M3" i="7"/>
  <c r="L1" i="7"/>
  <c r="M5" i="7"/>
  <c r="M3" i="6"/>
  <c r="L1" i="6"/>
  <c r="M4" i="6"/>
  <c r="M5" i="6"/>
  <c r="L1" i="5"/>
  <c r="J5" i="2"/>
  <c r="K5" i="2" s="1"/>
  <c r="L5" i="2" s="1"/>
  <c r="M5" i="2" s="1"/>
  <c r="J4" i="2"/>
  <c r="K4" i="2" s="1"/>
  <c r="L4" i="2" s="1"/>
  <c r="J3" i="2"/>
  <c r="K3" i="2" s="1"/>
  <c r="L3" i="2" s="1"/>
  <c r="M3" i="2" s="1"/>
  <c r="A10" i="1"/>
  <c r="A5" i="1"/>
  <c r="M1" i="6" l="1"/>
  <c r="B20" i="1"/>
  <c r="M1" i="5"/>
  <c r="B19" i="1"/>
  <c r="M1" i="7"/>
  <c r="B21" i="1"/>
  <c r="M4" i="2"/>
  <c r="A11" i="1"/>
  <c r="A14" i="1" s="1"/>
  <c r="L1" i="2"/>
  <c r="B18" i="1" l="1"/>
  <c r="B22" i="1" s="1"/>
  <c r="M1" i="2"/>
  <c r="A12" i="1"/>
  <c r="N4" i="5" s="1"/>
  <c r="A13" i="1" l="1"/>
  <c r="N3" i="2"/>
  <c r="N5" i="2"/>
  <c r="N4" i="6"/>
  <c r="N3" i="7"/>
  <c r="N5" i="6"/>
  <c r="N5" i="7"/>
  <c r="N3" i="6"/>
  <c r="N4" i="2"/>
  <c r="N1" i="5" l="1"/>
  <c r="C19" i="1" s="1"/>
  <c r="N1" i="7"/>
  <c r="C21" i="1" s="1"/>
  <c r="N1" i="6"/>
  <c r="C20" i="1" s="1"/>
  <c r="N1" i="2"/>
  <c r="C18" i="1" s="1"/>
  <c r="C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604E284D-22C1-478C-A02A-747F70A8A8A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charset val="1"/>
          </rPr>
          <t xml:space="preserve">
change the blue cells to meet your service configuration</t>
        </r>
      </text>
    </comment>
    <comment ref="B2" authorId="0" shapeId="0" xr:uid="{9168D2E5-7E30-4F1A-9199-C2D282E81E62}">
      <text>
        <r>
          <rPr>
            <b/>
            <sz val="9"/>
            <color indexed="81"/>
            <rFont val="Tahoma"/>
            <family val="2"/>
          </rPr>
          <t>Consider whether all staff provide 7.5 hours/day scanning time once you take out other acitivities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8" authorId="0" shapeId="0" xr:uid="{19A836E8-E9D5-4561-BCF2-2ABF180864A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charset val="1"/>
          </rPr>
          <t xml:space="preserve">
add on time for all activities that support the scanner - no radiogrpaher is 100% patient facing. QA/QC, audit, education and training, scanner updating all need considering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3" authorId="0" shapeId="0" xr:uid="{0A55AEFE-2EDF-4195-82C9-757D45FF3DD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identify time not spent on direct patient contact and reflect in staff hours available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9" authorId="0" shapeId="0" xr:uid="{9C3FF443-A7EF-4EB7-A78D-0D789A95809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dentify time not spent on direct patient contact and reflect in staff hours available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7" authorId="0" shapeId="0" xr:uid="{EA9E3C7A-9DE4-4D99-BB80-3CCA7CBF663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dentify time not spent on direct patient contact and reflect in staff hours available </t>
        </r>
      </text>
    </comment>
  </commentList>
</comments>
</file>

<file path=xl/sharedStrings.xml><?xml version="1.0" encoding="utf-8"?>
<sst xmlns="http://schemas.openxmlformats.org/spreadsheetml/2006/main" count="105" uniqueCount="60">
  <si>
    <t>WTE Working Pattern AP's Radiographers and Advanced Practitioner Ratios. This calculator provides an estimated workforce with relief capacity configurable by service &amp; skill mix.</t>
  </si>
  <si>
    <t>working hours per day</t>
  </si>
  <si>
    <t>working days per week for 1.0 WTE</t>
  </si>
  <si>
    <t>working hours per week</t>
  </si>
  <si>
    <t>working days per year for 1.0 WTE</t>
  </si>
  <si>
    <t>personal leave days per year</t>
  </si>
  <si>
    <t>public holidays per year</t>
  </si>
  <si>
    <t>sick days per year</t>
  </si>
  <si>
    <t>training/CPD days per year</t>
  </si>
  <si>
    <t>total non-operational days per year</t>
  </si>
  <si>
    <t>operational days per year</t>
  </si>
  <si>
    <t>operational hours per year</t>
  </si>
  <si>
    <t>operational hours per week</t>
  </si>
  <si>
    <t>relief capacity included</t>
  </si>
  <si>
    <t>Workforce Requirements</t>
  </si>
  <si>
    <t>Modality</t>
  </si>
  <si>
    <t>Operator Hrs/Yr</t>
  </si>
  <si>
    <t>Operators Needed</t>
  </si>
  <si>
    <t>CT</t>
  </si>
  <si>
    <t>MRI</t>
  </si>
  <si>
    <t>US</t>
  </si>
  <si>
    <t>XR</t>
  </si>
  <si>
    <t>Totals</t>
  </si>
  <si>
    <t>Scanner Hours</t>
  </si>
  <si>
    <t>Scanner</t>
  </si>
  <si>
    <t>Radiogs,AP's</t>
  </si>
  <si>
    <t>Mon</t>
  </si>
  <si>
    <t>Tue</t>
  </si>
  <si>
    <t>Wed</t>
  </si>
  <si>
    <t>Thu</t>
  </si>
  <si>
    <t>Fri</t>
  </si>
  <si>
    <t>Sat</t>
  </si>
  <si>
    <t>Sun</t>
  </si>
  <si>
    <t>Hrs/Week</t>
  </si>
  <si>
    <t>Hrs/Year</t>
  </si>
  <si>
    <t>Rad &amp; AP  Hrs/Year</t>
  </si>
  <si>
    <t>Rad &amp; AP  Hrs/week</t>
  </si>
  <si>
    <t>WTE Rads &amp; AP's Required</t>
  </si>
  <si>
    <t>Reporting</t>
  </si>
  <si>
    <t>Registered Rad activities</t>
  </si>
  <si>
    <t>Sup/Del</t>
  </si>
  <si>
    <t>Vetting</t>
  </si>
  <si>
    <t>HR</t>
  </si>
  <si>
    <t>Operators</t>
  </si>
  <si>
    <t>Rad and AP Hrs/Year</t>
  </si>
  <si>
    <t>WTE Rads &amp; APs Required</t>
  </si>
  <si>
    <t>Rad Report</t>
  </si>
  <si>
    <t>DEXA</t>
  </si>
  <si>
    <t>AP Hrs/Year</t>
  </si>
  <si>
    <t>AP Hrs/week</t>
  </si>
  <si>
    <t>WTE AP &amp; Reporting Adv Prac Rad Required</t>
  </si>
  <si>
    <t>Adv Prac Rad</t>
  </si>
  <si>
    <t>X RAY</t>
  </si>
  <si>
    <t>Machine Hours</t>
  </si>
  <si>
    <t>Machine</t>
  </si>
  <si>
    <t>Radiogs &amp; AP's</t>
  </si>
  <si>
    <t>Radiogs &amp; AP's Hrs/Year</t>
  </si>
  <si>
    <t>Radiogs &amp; AP's Hrs/week</t>
  </si>
  <si>
    <t>WTE Rads &amp; AP'sRequired</t>
  </si>
  <si>
    <t xml:space="preserve">Report Rad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</si>
</sst>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1" xfId="0" applyBorder="1"/>
    <xf numFmtId="0" fontId="2" fillId="0" borderId="0" xfId="0" applyFont="1"/>
    <xf numFmtId="0" fontId="0" fillId="3" borderId="0" xfId="0" applyFill="1"/>
    <xf numFmtId="0" fontId="3" fillId="0" borderId="0" xfId="0" applyFont="1"/>
    <xf numFmtId="0" fontId="4" fillId="4" borderId="0" xfId="0" applyFont="1" applyFill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right"/>
    </xf>
    <xf numFmtId="0" fontId="4" fillId="0" borderId="2" xfId="0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D1DA-43B1-44B4-A895-14DD35DE6068}">
  <dimension ref="A1:D22"/>
  <sheetViews>
    <sheetView tabSelected="1" workbookViewId="0">
      <selection activeCell="B25" sqref="B25"/>
    </sheetView>
  </sheetViews>
  <sheetFormatPr defaultRowHeight="15" x14ac:dyDescent="0.25"/>
  <cols>
    <col min="2" max="2" width="35" customWidth="1"/>
    <col min="3" max="3" width="20.42578125" customWidth="1"/>
  </cols>
  <sheetData>
    <row r="1" spans="1:3" x14ac:dyDescent="0.25">
      <c r="A1" s="8" t="s">
        <v>0</v>
      </c>
      <c r="B1" s="3"/>
      <c r="C1" s="3"/>
    </row>
    <row r="2" spans="1:3" x14ac:dyDescent="0.25">
      <c r="A2" s="1">
        <v>7.5</v>
      </c>
      <c r="B2" t="s">
        <v>1</v>
      </c>
    </row>
    <row r="3" spans="1:3" x14ac:dyDescent="0.25">
      <c r="A3" s="1">
        <v>5</v>
      </c>
      <c r="B3" t="s">
        <v>2</v>
      </c>
    </row>
    <row r="4" spans="1:3" x14ac:dyDescent="0.25">
      <c r="A4">
        <f>A2*A3</f>
        <v>37.5</v>
      </c>
      <c r="B4" t="s">
        <v>3</v>
      </c>
    </row>
    <row r="5" spans="1:3" x14ac:dyDescent="0.25">
      <c r="A5">
        <f>A3*52</f>
        <v>260</v>
      </c>
      <c r="B5" t="s">
        <v>4</v>
      </c>
    </row>
    <row r="6" spans="1:3" x14ac:dyDescent="0.25">
      <c r="A6" s="1">
        <v>28</v>
      </c>
      <c r="B6" t="s">
        <v>5</v>
      </c>
    </row>
    <row r="7" spans="1:3" x14ac:dyDescent="0.25">
      <c r="A7" s="1">
        <v>8</v>
      </c>
      <c r="B7" t="s">
        <v>6</v>
      </c>
    </row>
    <row r="8" spans="1:3" x14ac:dyDescent="0.25">
      <c r="A8" s="1">
        <v>5</v>
      </c>
      <c r="B8" t="s">
        <v>7</v>
      </c>
    </row>
    <row r="9" spans="1:3" x14ac:dyDescent="0.25">
      <c r="A9" s="1">
        <v>5</v>
      </c>
      <c r="B9" t="s">
        <v>8</v>
      </c>
    </row>
    <row r="10" spans="1:3" x14ac:dyDescent="0.25">
      <c r="A10">
        <f>SUM(A6:A9)</f>
        <v>46</v>
      </c>
      <c r="B10" t="s">
        <v>9</v>
      </c>
    </row>
    <row r="11" spans="1:3" x14ac:dyDescent="0.25">
      <c r="A11">
        <f>A5-A10</f>
        <v>214</v>
      </c>
      <c r="B11" t="s">
        <v>10</v>
      </c>
    </row>
    <row r="12" spans="1:3" x14ac:dyDescent="0.25">
      <c r="A12" s="2">
        <f>A11*A2</f>
        <v>1605</v>
      </c>
      <c r="B12" s="2" t="s">
        <v>11</v>
      </c>
    </row>
    <row r="13" spans="1:3" x14ac:dyDescent="0.25">
      <c r="A13">
        <f>FLOOR(A12/52,0.1)</f>
        <v>30.8</v>
      </c>
      <c r="B13" t="s">
        <v>12</v>
      </c>
    </row>
    <row r="14" spans="1:3" x14ac:dyDescent="0.25">
      <c r="A14" s="14">
        <f>A10/A11</f>
        <v>0.21495327102803738</v>
      </c>
      <c r="B14" t="s">
        <v>13</v>
      </c>
    </row>
    <row r="15" spans="1:3" x14ac:dyDescent="0.25">
      <c r="A15" s="2"/>
      <c r="B15" s="2"/>
    </row>
    <row r="16" spans="1:3" x14ac:dyDescent="0.25">
      <c r="A16" s="8" t="s">
        <v>14</v>
      </c>
      <c r="B16" s="8"/>
      <c r="C16" s="3"/>
    </row>
    <row r="17" spans="1:4" x14ac:dyDescent="0.25">
      <c r="A17" s="6" t="s">
        <v>15</v>
      </c>
      <c r="B17" s="6" t="s">
        <v>16</v>
      </c>
      <c r="C17" s="6" t="s">
        <v>17</v>
      </c>
      <c r="D17" s="6"/>
    </row>
    <row r="18" spans="1:4" x14ac:dyDescent="0.25">
      <c r="A18" t="s">
        <v>18</v>
      </c>
      <c r="B18">
        <f>CT!L1</f>
        <v>0</v>
      </c>
      <c r="C18">
        <f>CT!N1</f>
        <v>0</v>
      </c>
    </row>
    <row r="19" spans="1:4" x14ac:dyDescent="0.25">
      <c r="A19" t="s">
        <v>19</v>
      </c>
      <c r="B19">
        <f>MRI!L1</f>
        <v>0</v>
      </c>
      <c r="C19">
        <f>MRI!N1</f>
        <v>0</v>
      </c>
    </row>
    <row r="20" spans="1:4" x14ac:dyDescent="0.25">
      <c r="A20" t="s">
        <v>20</v>
      </c>
      <c r="B20">
        <f>DEXA!L1</f>
        <v>0</v>
      </c>
      <c r="C20">
        <f>DEXA!N1</f>
        <v>0</v>
      </c>
    </row>
    <row r="21" spans="1:4" x14ac:dyDescent="0.25">
      <c r="A21" t="s">
        <v>21</v>
      </c>
      <c r="B21">
        <f>XR!L1</f>
        <v>0</v>
      </c>
      <c r="C21">
        <f>XR!N1</f>
        <v>0</v>
      </c>
    </row>
    <row r="22" spans="1:4" x14ac:dyDescent="0.25">
      <c r="A22" s="9" t="s">
        <v>22</v>
      </c>
      <c r="B22" s="9">
        <f>SUM(B18:B21)</f>
        <v>0</v>
      </c>
      <c r="C22" s="11">
        <f>SUM(C18:C21)</f>
        <v>0</v>
      </c>
    </row>
  </sheetData>
  <pageMargins left="0.7" right="0.7" top="0.75" bottom="0.75" header="0.3" footer="0.3"/>
  <pageSetup paperSize="9" orientation="portrait" r:id="rId1"/>
  <headerFooter>
    <oddFooter>&amp;C&amp;1#&amp;"Calibri"&amp;10&amp;K000000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3D1DC-9DA8-43AC-ABC1-34B183F7868E}">
  <sheetPr>
    <pageSetUpPr fitToPage="1"/>
  </sheetPr>
  <dimension ref="A1:N11"/>
  <sheetViews>
    <sheetView topLeftCell="A4" workbookViewId="0">
      <selection activeCell="B8" sqref="B8"/>
    </sheetView>
  </sheetViews>
  <sheetFormatPr defaultRowHeight="15" x14ac:dyDescent="0.25"/>
  <cols>
    <col min="1" max="2" width="10.7109375" customWidth="1"/>
    <col min="10" max="10" width="11.28515625" customWidth="1"/>
    <col min="11" max="11" width="10.5703125" customWidth="1"/>
    <col min="12" max="12" width="19.5703125" customWidth="1"/>
    <col min="13" max="13" width="13.42578125" customWidth="1"/>
  </cols>
  <sheetData>
    <row r="1" spans="1:14" x14ac:dyDescent="0.25">
      <c r="C1" s="3" t="s">
        <v>23</v>
      </c>
      <c r="D1" s="3"/>
      <c r="E1" s="3"/>
      <c r="F1" s="3"/>
      <c r="G1" s="3"/>
      <c r="H1" s="3"/>
      <c r="I1" s="3"/>
      <c r="J1" s="3"/>
      <c r="K1" s="10"/>
      <c r="L1" s="8">
        <f>SUM(L3:L98)</f>
        <v>0</v>
      </c>
      <c r="M1">
        <f>L1/52</f>
        <v>0</v>
      </c>
      <c r="N1" s="7">
        <f>SUM(N3:N99)</f>
        <v>0</v>
      </c>
    </row>
    <row r="2" spans="1:14" x14ac:dyDescent="0.25">
      <c r="A2" s="4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4" t="s">
        <v>29</v>
      </c>
      <c r="G2" s="4" t="s">
        <v>30</v>
      </c>
      <c r="H2" s="4" t="s">
        <v>31</v>
      </c>
      <c r="I2" s="4" t="s">
        <v>32</v>
      </c>
      <c r="J2" s="4" t="s">
        <v>33</v>
      </c>
      <c r="K2" s="4" t="s">
        <v>34</v>
      </c>
      <c r="L2" s="4" t="s">
        <v>35</v>
      </c>
      <c r="M2" s="4" t="s">
        <v>36</v>
      </c>
      <c r="N2" s="12" t="s">
        <v>37</v>
      </c>
    </row>
    <row r="3" spans="1:14" x14ac:dyDescent="0.25">
      <c r="A3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>
        <f>SUM(C3:I3)</f>
        <v>0</v>
      </c>
      <c r="K3">
        <f>J3*52</f>
        <v>0</v>
      </c>
      <c r="L3">
        <f>K3*B3</f>
        <v>0</v>
      </c>
      <c r="M3">
        <f>L3/52</f>
        <v>0</v>
      </c>
      <c r="N3" s="13">
        <f>CEILING(L3/Summary!A$12,0.1)</f>
        <v>0</v>
      </c>
    </row>
    <row r="4" spans="1:14" x14ac:dyDescent="0.25">
      <c r="A4">
        <f>A3+1</f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>
        <f>SUM(C4:I4)</f>
        <v>0</v>
      </c>
      <c r="K4">
        <f>J4*52</f>
        <v>0</v>
      </c>
      <c r="L4">
        <f>K4*B4</f>
        <v>0</v>
      </c>
      <c r="M4">
        <f t="shared" ref="M4:M5" si="0">L4/52</f>
        <v>0</v>
      </c>
      <c r="N4" s="13">
        <f>CEILING(L4/Summary!A$12,0.1)</f>
        <v>0</v>
      </c>
    </row>
    <row r="5" spans="1:14" x14ac:dyDescent="0.25">
      <c r="A5">
        <f>A4+1</f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>
        <f>SUM(C5:I5)</f>
        <v>0</v>
      </c>
      <c r="K5">
        <f>J5*52</f>
        <v>0</v>
      </c>
      <c r="L5">
        <f>K5*B5</f>
        <v>0</v>
      </c>
      <c r="M5">
        <f t="shared" si="0"/>
        <v>0</v>
      </c>
      <c r="N5" s="13">
        <f>CEILING(L5/Summary!A$12,0.1)</f>
        <v>0</v>
      </c>
    </row>
    <row r="6" spans="1:14" x14ac:dyDescent="0.25">
      <c r="A6" t="s">
        <v>38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>
        <f>SUM(C6:I6)</f>
        <v>0</v>
      </c>
      <c r="K6">
        <f>J6*52</f>
        <v>0</v>
      </c>
      <c r="L6">
        <f>K6*B6</f>
        <v>0</v>
      </c>
      <c r="M6">
        <f t="shared" ref="M6" si="1">L6/52</f>
        <v>0</v>
      </c>
      <c r="N6" s="13">
        <f>CEILING(L6/Summary!A$12,0.1)</f>
        <v>0</v>
      </c>
    </row>
    <row r="8" spans="1:14" x14ac:dyDescent="0.25">
      <c r="B8" s="2" t="s">
        <v>39</v>
      </c>
    </row>
    <row r="9" spans="1:14" x14ac:dyDescent="0.25">
      <c r="B9" t="s">
        <v>40</v>
      </c>
    </row>
    <row r="10" spans="1:14" x14ac:dyDescent="0.25">
      <c r="B10" t="s">
        <v>41</v>
      </c>
    </row>
    <row r="11" spans="1:14" x14ac:dyDescent="0.25">
      <c r="B11" t="s">
        <v>42</v>
      </c>
    </row>
  </sheetData>
  <pageMargins left="0.7" right="0.7" top="0.75" bottom="0.75" header="0.3" footer="0.3"/>
  <pageSetup paperSize="9" scale="79" orientation="landscape" r:id="rId1"/>
  <headerFooter>
    <oddFooter>&amp;C&amp;1#&amp;"Calibri"&amp;10&amp;K000000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0F42-194F-4DE2-9E59-A394F4BEC629}">
  <sheetPr>
    <pageSetUpPr fitToPage="1"/>
  </sheetPr>
  <dimension ref="A1:N16"/>
  <sheetViews>
    <sheetView workbookViewId="0">
      <selection activeCell="C18" sqref="C18"/>
    </sheetView>
  </sheetViews>
  <sheetFormatPr defaultRowHeight="15" x14ac:dyDescent="0.25"/>
  <cols>
    <col min="1" max="2" width="10.7109375" customWidth="1"/>
    <col min="10" max="10" width="11.28515625" customWidth="1"/>
    <col min="11" max="11" width="10.5703125" customWidth="1"/>
    <col min="12" max="12" width="19.5703125" customWidth="1"/>
    <col min="13" max="13" width="13.42578125" customWidth="1"/>
  </cols>
  <sheetData>
    <row r="1" spans="1:14" x14ac:dyDescent="0.25">
      <c r="C1" s="3" t="s">
        <v>23</v>
      </c>
      <c r="D1" s="3"/>
      <c r="E1" s="3"/>
      <c r="F1" s="3"/>
      <c r="G1" s="3"/>
      <c r="H1" s="3"/>
      <c r="I1" s="3"/>
      <c r="J1" s="3"/>
      <c r="K1" s="10"/>
      <c r="L1" s="8">
        <f>SUM(L3:L98)</f>
        <v>0</v>
      </c>
      <c r="M1">
        <f>L1/52</f>
        <v>0</v>
      </c>
      <c r="N1" s="7">
        <f>SUM(N3:N99)</f>
        <v>0</v>
      </c>
    </row>
    <row r="2" spans="1:14" x14ac:dyDescent="0.25">
      <c r="A2" s="4" t="s">
        <v>24</v>
      </c>
      <c r="B2" s="4" t="s">
        <v>43</v>
      </c>
      <c r="C2" s="4" t="s">
        <v>26</v>
      </c>
      <c r="D2" s="4" t="s">
        <v>27</v>
      </c>
      <c r="E2" s="4" t="s">
        <v>28</v>
      </c>
      <c r="F2" s="4" t="s">
        <v>29</v>
      </c>
      <c r="G2" s="4" t="s">
        <v>30</v>
      </c>
      <c r="H2" s="4" t="s">
        <v>31</v>
      </c>
      <c r="I2" s="4" t="s">
        <v>32</v>
      </c>
      <c r="J2" s="4" t="s">
        <v>33</v>
      </c>
      <c r="K2" s="4" t="s">
        <v>34</v>
      </c>
      <c r="L2" s="4" t="s">
        <v>44</v>
      </c>
      <c r="M2" s="4" t="s">
        <v>36</v>
      </c>
      <c r="N2" s="12" t="s">
        <v>45</v>
      </c>
    </row>
    <row r="3" spans="1:14" x14ac:dyDescent="0.25">
      <c r="B3" s="5"/>
      <c r="C3" s="5"/>
      <c r="D3" s="5"/>
      <c r="E3" s="5"/>
      <c r="F3" s="5"/>
      <c r="G3" s="5"/>
      <c r="H3" s="5"/>
      <c r="I3" s="5"/>
      <c r="N3" s="13"/>
    </row>
    <row r="4" spans="1:14" x14ac:dyDescent="0.25">
      <c r="A4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>
        <f>SUM(C4:I4)</f>
        <v>0</v>
      </c>
      <c r="K4">
        <f>J4*52</f>
        <v>0</v>
      </c>
      <c r="L4">
        <f>K4*B4</f>
        <v>0</v>
      </c>
      <c r="M4">
        <f>L4/52</f>
        <v>0</v>
      </c>
      <c r="N4" s="13">
        <f>CEILING(L4/Summary!A$12,0.1)</f>
        <v>0</v>
      </c>
    </row>
    <row r="5" spans="1:14" x14ac:dyDescent="0.25">
      <c r="A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>
        <f>SUM(C5:I5)</f>
        <v>0</v>
      </c>
      <c r="K5">
        <f>J5*52</f>
        <v>0</v>
      </c>
      <c r="L5">
        <f>K5*B5</f>
        <v>0</v>
      </c>
      <c r="M5">
        <f>L5/52</f>
        <v>0</v>
      </c>
      <c r="N5" s="13">
        <f>CEILING(L5/Summary!A$12,0.1)</f>
        <v>0</v>
      </c>
    </row>
    <row r="6" spans="1:14" x14ac:dyDescent="0.25">
      <c r="A6" t="s">
        <v>46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>
        <f>SUM(C6:I6)</f>
        <v>0</v>
      </c>
      <c r="K6">
        <f>J6*52</f>
        <v>0</v>
      </c>
      <c r="L6">
        <f>K6*B6</f>
        <v>0</v>
      </c>
      <c r="M6">
        <f>L6/52</f>
        <v>0</v>
      </c>
      <c r="N6" s="13">
        <f>CEILING(L6/Summary!A$12,0.1)</f>
        <v>0</v>
      </c>
    </row>
    <row r="7" spans="1:14" x14ac:dyDescent="0.25">
      <c r="B7" s="5"/>
      <c r="C7" s="5"/>
      <c r="D7" s="5"/>
      <c r="E7" s="5"/>
      <c r="F7" s="5"/>
      <c r="G7" s="5"/>
      <c r="H7" s="5"/>
      <c r="I7" s="5"/>
      <c r="N7" s="13"/>
    </row>
    <row r="9" spans="1:14" x14ac:dyDescent="0.25">
      <c r="B9" s="5"/>
      <c r="C9" s="5"/>
      <c r="D9" s="5"/>
      <c r="E9" s="5"/>
      <c r="F9" s="5"/>
      <c r="G9" s="5"/>
      <c r="H9" s="5"/>
      <c r="I9" s="5"/>
      <c r="N9" s="13"/>
    </row>
    <row r="10" spans="1:14" x14ac:dyDescent="0.25">
      <c r="B10" s="5"/>
      <c r="C10" s="5"/>
      <c r="D10" s="5"/>
      <c r="E10" s="5"/>
      <c r="F10" s="5"/>
      <c r="G10" s="5"/>
      <c r="H10" s="5"/>
      <c r="I10" s="5"/>
      <c r="N10" s="13"/>
    </row>
    <row r="11" spans="1:14" x14ac:dyDescent="0.25">
      <c r="B11" s="5"/>
      <c r="C11" s="5"/>
      <c r="D11" s="5"/>
      <c r="E11" s="5"/>
      <c r="F11" s="5"/>
      <c r="G11" s="5"/>
      <c r="H11" s="5"/>
      <c r="I11" s="5"/>
      <c r="N11" s="13"/>
    </row>
    <row r="12" spans="1:14" x14ac:dyDescent="0.25">
      <c r="B12" s="5"/>
      <c r="C12" s="5"/>
      <c r="D12" s="5"/>
      <c r="E12" s="5"/>
      <c r="F12" s="5"/>
      <c r="G12" s="5"/>
      <c r="H12" s="5"/>
      <c r="I12" s="5"/>
      <c r="N12" s="13"/>
    </row>
    <row r="13" spans="1:14" x14ac:dyDescent="0.25">
      <c r="B13" s="2" t="s">
        <v>39</v>
      </c>
    </row>
    <row r="14" spans="1:14" x14ac:dyDescent="0.25">
      <c r="B14" t="s">
        <v>40</v>
      </c>
    </row>
    <row r="15" spans="1:14" x14ac:dyDescent="0.25">
      <c r="B15" t="s">
        <v>41</v>
      </c>
    </row>
    <row r="16" spans="1:14" x14ac:dyDescent="0.25">
      <c r="B16" t="s">
        <v>42</v>
      </c>
    </row>
  </sheetData>
  <pageMargins left="0.7" right="0.7" top="0.75" bottom="0.75" header="0.3" footer="0.3"/>
  <pageSetup paperSize="9" scale="84" orientation="landscape" r:id="rId1"/>
  <headerFooter>
    <oddFooter>&amp;C&amp;1#&amp;"Calibri"&amp;10&amp;K000000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CD196-93C2-455A-A17D-C0AF34EA2489}">
  <sheetPr>
    <pageSetUpPr fitToPage="1"/>
  </sheetPr>
  <dimension ref="A1:N13"/>
  <sheetViews>
    <sheetView workbookViewId="0">
      <selection activeCell="E31" sqref="E31"/>
    </sheetView>
  </sheetViews>
  <sheetFormatPr defaultRowHeight="15" x14ac:dyDescent="0.25"/>
  <cols>
    <col min="1" max="1" width="14.7109375" customWidth="1"/>
    <col min="2" max="2" width="10.7109375" customWidth="1"/>
    <col min="10" max="10" width="11.28515625" customWidth="1"/>
    <col min="11" max="11" width="10.5703125" customWidth="1"/>
    <col min="12" max="12" width="19.5703125" customWidth="1"/>
    <col min="13" max="13" width="13.42578125" customWidth="1"/>
  </cols>
  <sheetData>
    <row r="1" spans="1:14" x14ac:dyDescent="0.25">
      <c r="B1" t="s">
        <v>47</v>
      </c>
      <c r="C1" s="3" t="s">
        <v>23</v>
      </c>
      <c r="D1" s="3"/>
      <c r="E1" s="3"/>
      <c r="F1" s="3"/>
      <c r="G1" s="3"/>
      <c r="H1" s="3"/>
      <c r="I1" s="3"/>
      <c r="J1" s="3"/>
      <c r="K1" s="10"/>
      <c r="L1" s="8">
        <f>SUM(L3:L98)</f>
        <v>0</v>
      </c>
      <c r="M1">
        <f>L1/52</f>
        <v>0</v>
      </c>
      <c r="N1" s="7">
        <f>SUM(N3:N99)</f>
        <v>0</v>
      </c>
    </row>
    <row r="2" spans="1:14" x14ac:dyDescent="0.25">
      <c r="A2" s="4" t="s">
        <v>24</v>
      </c>
      <c r="B2" s="4"/>
      <c r="C2" s="4" t="s">
        <v>26</v>
      </c>
      <c r="D2" s="4" t="s">
        <v>27</v>
      </c>
      <c r="E2" s="4" t="s">
        <v>28</v>
      </c>
      <c r="F2" s="4" t="s">
        <v>29</v>
      </c>
      <c r="G2" s="4" t="s">
        <v>30</v>
      </c>
      <c r="H2" s="4" t="s">
        <v>31</v>
      </c>
      <c r="I2" s="4" t="s">
        <v>32</v>
      </c>
      <c r="J2" s="4" t="s">
        <v>33</v>
      </c>
      <c r="K2" s="4" t="s">
        <v>34</v>
      </c>
      <c r="L2" s="4" t="s">
        <v>48</v>
      </c>
      <c r="M2" s="4" t="s">
        <v>49</v>
      </c>
      <c r="N2" s="12" t="s">
        <v>50</v>
      </c>
    </row>
    <row r="3" spans="1:14" x14ac:dyDescent="0.25">
      <c r="A3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>
        <f>SUM(C3:I3)</f>
        <v>0</v>
      </c>
      <c r="K3">
        <f>J3*52</f>
        <v>0</v>
      </c>
      <c r="L3">
        <f>K3*B3</f>
        <v>0</v>
      </c>
      <c r="M3">
        <f>L3/52</f>
        <v>0</v>
      </c>
      <c r="N3" s="13">
        <f>CEILING(L3/Summary!A$12,0.1)</f>
        <v>0</v>
      </c>
    </row>
    <row r="4" spans="1:14" x14ac:dyDescent="0.25">
      <c r="A4">
        <f>A3+1</f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>
        <f>SUM(C4:I4)</f>
        <v>0</v>
      </c>
      <c r="K4">
        <f>J4*52</f>
        <v>0</v>
      </c>
      <c r="L4">
        <f>K4*B4</f>
        <v>0</v>
      </c>
      <c r="M4">
        <f t="shared" ref="M4:M5" si="0">L4/52</f>
        <v>0</v>
      </c>
      <c r="N4" s="13">
        <f>CEILING(L4/Summary!A$12,0.1)</f>
        <v>0</v>
      </c>
    </row>
    <row r="5" spans="1:14" x14ac:dyDescent="0.25">
      <c r="A5">
        <f>A4+1</f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>
        <f>SUM(C5:I5)</f>
        <v>0</v>
      </c>
      <c r="K5">
        <f>J5*52</f>
        <v>0</v>
      </c>
      <c r="L5">
        <f>K5*B5</f>
        <v>0</v>
      </c>
      <c r="M5">
        <f t="shared" si="0"/>
        <v>0</v>
      </c>
      <c r="N5" s="13">
        <f>CEILING(L5/Summary!A$12,0.1)</f>
        <v>0</v>
      </c>
    </row>
    <row r="6" spans="1:14" x14ac:dyDescent="0.25">
      <c r="A6" t="s">
        <v>51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>
        <f>SUM(C6:I6)</f>
        <v>0</v>
      </c>
      <c r="K6">
        <f>J6*52</f>
        <v>0</v>
      </c>
      <c r="L6">
        <f>K6*B6</f>
        <v>0</v>
      </c>
      <c r="M6">
        <f t="shared" ref="M6" si="1">L6/52</f>
        <v>0</v>
      </c>
      <c r="N6" s="13">
        <f>CEILING(L6/Summary!A$12,0.1)</f>
        <v>0</v>
      </c>
    </row>
    <row r="9" spans="1:14" x14ac:dyDescent="0.25">
      <c r="B9" s="2" t="s">
        <v>39</v>
      </c>
    </row>
    <row r="10" spans="1:14" x14ac:dyDescent="0.25">
      <c r="B10" t="s">
        <v>40</v>
      </c>
    </row>
    <row r="11" spans="1:14" x14ac:dyDescent="0.25">
      <c r="B11" t="s">
        <v>41</v>
      </c>
    </row>
    <row r="12" spans="1:14" x14ac:dyDescent="0.25">
      <c r="B12" t="s">
        <v>42</v>
      </c>
    </row>
    <row r="13" spans="1:14" x14ac:dyDescent="0.25">
      <c r="B13" t="s">
        <v>38</v>
      </c>
    </row>
  </sheetData>
  <pageMargins left="0.7" right="0.7" top="0.75" bottom="0.75" header="0.3" footer="0.3"/>
  <pageSetup paperSize="9" scale="84" orientation="landscape" r:id="rId1"/>
  <headerFooter>
    <oddFooter>&amp;C&amp;1#&amp;"Calibri"&amp;10&amp;K000000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F7A34-E86E-4A2C-81A3-F19AF5A235A5}">
  <sheetPr>
    <pageSetUpPr fitToPage="1"/>
  </sheetPr>
  <dimension ref="A1:N10"/>
  <sheetViews>
    <sheetView workbookViewId="0">
      <selection activeCell="C15" sqref="C15"/>
    </sheetView>
  </sheetViews>
  <sheetFormatPr defaultRowHeight="15" x14ac:dyDescent="0.25"/>
  <cols>
    <col min="1" max="2" width="10.7109375" customWidth="1"/>
    <col min="10" max="10" width="11.28515625" customWidth="1"/>
    <col min="11" max="11" width="10.5703125" customWidth="1"/>
    <col min="12" max="12" width="22.5703125" bestFit="1" customWidth="1"/>
    <col min="13" max="13" width="23.28515625" bestFit="1" customWidth="1"/>
  </cols>
  <sheetData>
    <row r="1" spans="1:14" x14ac:dyDescent="0.25">
      <c r="A1" t="s">
        <v>52</v>
      </c>
      <c r="C1" s="3" t="s">
        <v>53</v>
      </c>
      <c r="D1" s="3"/>
      <c r="E1" s="3"/>
      <c r="F1" s="3"/>
      <c r="G1" s="3"/>
      <c r="H1" s="3"/>
      <c r="I1" s="3"/>
      <c r="J1" s="3"/>
      <c r="K1" s="10"/>
      <c r="L1" s="8">
        <f>SUM(L3:L84)</f>
        <v>0</v>
      </c>
      <c r="M1">
        <f>L1/52</f>
        <v>0</v>
      </c>
      <c r="N1" s="7">
        <f>SUM(N3:N85)</f>
        <v>0</v>
      </c>
    </row>
    <row r="2" spans="1:14" x14ac:dyDescent="0.25">
      <c r="A2" s="4" t="s">
        <v>54</v>
      </c>
      <c r="B2" s="4" t="s">
        <v>55</v>
      </c>
      <c r="C2" s="4" t="s">
        <v>26</v>
      </c>
      <c r="D2" s="4" t="s">
        <v>27</v>
      </c>
      <c r="E2" s="4" t="s">
        <v>28</v>
      </c>
      <c r="F2" s="4" t="s">
        <v>29</v>
      </c>
      <c r="G2" s="4" t="s">
        <v>30</v>
      </c>
      <c r="H2" s="4" t="s">
        <v>31</v>
      </c>
      <c r="I2" s="4" t="s">
        <v>32</v>
      </c>
      <c r="J2" s="4" t="s">
        <v>33</v>
      </c>
      <c r="K2" s="4" t="s">
        <v>34</v>
      </c>
      <c r="L2" s="4" t="s">
        <v>56</v>
      </c>
      <c r="M2" s="4" t="s">
        <v>57</v>
      </c>
      <c r="N2" s="12" t="s">
        <v>58</v>
      </c>
    </row>
    <row r="3" spans="1:14" x14ac:dyDescent="0.25">
      <c r="A3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>
        <f>SUM(C3:I3)</f>
        <v>0</v>
      </c>
      <c r="K3">
        <f>J3*52</f>
        <v>0</v>
      </c>
      <c r="L3">
        <f>K3*B3</f>
        <v>0</v>
      </c>
      <c r="M3">
        <f>L3/52</f>
        <v>0</v>
      </c>
      <c r="N3" s="13">
        <f>CEILING(L3/Summary!A$12,0.1)</f>
        <v>0</v>
      </c>
    </row>
    <row r="4" spans="1:14" x14ac:dyDescent="0.25">
      <c r="A4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>
        <f>SUM(C4:I4)</f>
        <v>0</v>
      </c>
      <c r="K4">
        <f>J4*52</f>
        <v>0</v>
      </c>
      <c r="L4">
        <f>K4*B4</f>
        <v>0</v>
      </c>
      <c r="M4">
        <f>L4/52</f>
        <v>0</v>
      </c>
      <c r="N4" s="13">
        <f>CEILING(L4/Summary!A$12,0.1)</f>
        <v>0</v>
      </c>
    </row>
    <row r="5" spans="1:14" x14ac:dyDescent="0.25">
      <c r="A5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>
        <f>SUM(C5:I5)</f>
        <v>0</v>
      </c>
      <c r="K5">
        <f>J5*52</f>
        <v>0</v>
      </c>
      <c r="L5">
        <f>K5*B5</f>
        <v>0</v>
      </c>
      <c r="M5">
        <f t="shared" ref="M5" si="0">L5/52</f>
        <v>0</v>
      </c>
      <c r="N5" s="13">
        <f>CEILING(L5/Summary!A$12,0.1)</f>
        <v>0</v>
      </c>
    </row>
    <row r="6" spans="1:14" x14ac:dyDescent="0.25">
      <c r="A6" t="s">
        <v>59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>
        <f>SUM(C6:I6)</f>
        <v>0</v>
      </c>
      <c r="K6">
        <f>J6*52</f>
        <v>0</v>
      </c>
      <c r="L6">
        <f>K6*B6</f>
        <v>0</v>
      </c>
      <c r="M6">
        <f t="shared" ref="M6" si="1">L6/52</f>
        <v>0</v>
      </c>
      <c r="N6" s="13">
        <f>CEILING(L6/Summary!A$12,0.1)</f>
        <v>0</v>
      </c>
    </row>
    <row r="7" spans="1:14" x14ac:dyDescent="0.25">
      <c r="B7" s="2" t="s">
        <v>39</v>
      </c>
    </row>
    <row r="8" spans="1:14" x14ac:dyDescent="0.25">
      <c r="B8" t="s">
        <v>40</v>
      </c>
    </row>
    <row r="9" spans="1:14" x14ac:dyDescent="0.25">
      <c r="B9" t="s">
        <v>42</v>
      </c>
    </row>
    <row r="10" spans="1:14" x14ac:dyDescent="0.25">
      <c r="B10" t="s">
        <v>38</v>
      </c>
    </row>
  </sheetData>
  <pageMargins left="0.7" right="0.7" top="0.75" bottom="0.75" header="0.3" footer="0.3"/>
  <pageSetup paperSize="9" scale="84" orientation="landscape" r:id="rId1"/>
  <headerFooter>
    <oddFooter>&amp;C&amp;1#&amp;"Calibri"&amp;10&amp;K000000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CT</vt:lpstr>
      <vt:lpstr>MRI</vt:lpstr>
      <vt:lpstr>DEXA</vt:lpstr>
      <vt:lpstr>XR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2025-04-17T08:40:29Z</dcterms:created>
  <dcterms:modified xsi:type="dcterms:W3CDTF">2025-04-17T08:51:55Z</dcterms:modified>
  <cp:category/>
  <cp:contentStatus/>
</cp:coreProperties>
</file>