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lairedumbleton/Documents/Accentive/2019 LSBU RT census query/"/>
    </mc:Choice>
  </mc:AlternateContent>
  <xr:revisionPtr revIDLastSave="0" documentId="13_ncr:1_{7F191D41-9D2A-F24C-8601-8E3772218111}" xr6:coauthVersionLast="40" xr6:coauthVersionMax="40" xr10:uidLastSave="{00000000-0000-0000-0000-000000000000}"/>
  <bookViews>
    <workbookView xWindow="0" yWindow="460" windowWidth="28800" windowHeight="16100" tabRatio="758" xr2:uid="{00000000-000D-0000-FFFF-FFFF00000000}"/>
  </bookViews>
  <sheets>
    <sheet name="Index" sheetId="1" r:id="rId1"/>
    <sheet name="1. Total Workforce (Posts)" sheetId="2" r:id="rId2"/>
    <sheet name="2. Total Workforce (WTE)" sheetId="4" r:id="rId3"/>
    <sheet name="3. Chart Total Workforce" sheetId="12" r:id="rId4"/>
    <sheet name="4. Vacancy Rate" sheetId="5" r:id="rId5"/>
    <sheet name="5. AfC with Occupancy" sheetId="6" r:id="rId6"/>
    <sheet name="6. Retirement" sheetId="13" r:id="rId7"/>
    <sheet name="7. Protected Titles" sheetId="14" r:id="rId8"/>
    <sheet name="8. Reasons for leaving post" sheetId="15" r:id="rId9"/>
    <sheet name="9. Use of Agency Staff" sheetId="16" r:id="rId10"/>
  </sheets>
  <definedNames>
    <definedName name="_xlnm.Print_Area" localSheetId="1">'1. Total Workforce (Posts)'!$A$1:$N$72</definedName>
    <definedName name="_xlnm.Print_Area" localSheetId="2">'2. Total Workforce (WTE)'!$A$1:$N$70</definedName>
    <definedName name="_xlnm.Print_Area" localSheetId="4">'4. Vacancy Rate'!$A$1:$Q$71</definedName>
    <definedName name="_xlnm.Print_Area" localSheetId="5">'5. AfC with Occupancy'!$A$1:$Q$16</definedName>
    <definedName name="_xlnm.Print_Titles" localSheetId="1">'1. Total Workforce (Posts)'!$1:$4</definedName>
    <definedName name="_xlnm.Print_Titles" localSheetId="2">'2. Total Workforce (WTE)'!$1:$2</definedName>
    <definedName name="_xlnm.Print_Titles" localSheetId="4">'4. Vacancy Rate'!$1:$2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9" i="4" l="1"/>
  <c r="Q65" i="4"/>
  <c r="Q59" i="4"/>
  <c r="R15" i="4"/>
  <c r="Q56" i="4"/>
  <c r="P55" i="4"/>
  <c r="P58" i="4"/>
  <c r="Q70" i="4" l="1"/>
  <c r="N68" i="5"/>
  <c r="N67" i="5"/>
  <c r="N66" i="5"/>
  <c r="C65" i="5" l="1"/>
  <c r="D65" i="5"/>
  <c r="E65" i="5"/>
  <c r="F65" i="5"/>
  <c r="G65" i="5"/>
  <c r="H65" i="5"/>
  <c r="I65" i="5"/>
  <c r="J65" i="5"/>
  <c r="K65" i="5"/>
  <c r="L65" i="5"/>
  <c r="M65" i="5"/>
  <c r="N57" i="5"/>
  <c r="P57" i="5" s="1"/>
  <c r="S57" i="5"/>
  <c r="N58" i="5"/>
  <c r="P58" i="5" s="1"/>
  <c r="S58" i="5"/>
  <c r="S46" i="5"/>
  <c r="N46" i="5"/>
  <c r="P46" i="5" s="1"/>
  <c r="Q57" i="5" l="1"/>
  <c r="Q58" i="5"/>
  <c r="N46" i="4"/>
  <c r="R46" i="4" s="1"/>
  <c r="N67" i="2"/>
  <c r="P67" i="2" s="1"/>
  <c r="N68" i="2"/>
  <c r="P68" i="2" s="1"/>
  <c r="N69" i="2"/>
  <c r="P69" i="2" s="1"/>
  <c r="C66" i="2"/>
  <c r="D66" i="2"/>
  <c r="E66" i="2"/>
  <c r="F66" i="2"/>
  <c r="G66" i="2"/>
  <c r="H66" i="2"/>
  <c r="I66" i="2"/>
  <c r="J66" i="2"/>
  <c r="K66" i="2"/>
  <c r="L66" i="2"/>
  <c r="M66" i="2"/>
  <c r="P46" i="4" l="1"/>
  <c r="C57" i="2"/>
  <c r="D57" i="2"/>
  <c r="E57" i="2"/>
  <c r="F57" i="2"/>
  <c r="G57" i="2"/>
  <c r="H57" i="2"/>
  <c r="I57" i="2"/>
  <c r="J57" i="2"/>
  <c r="K57" i="2"/>
  <c r="L57" i="2"/>
  <c r="M57" i="2"/>
  <c r="N47" i="2"/>
  <c r="R47" i="2" s="1"/>
  <c r="P47" i="2" l="1"/>
  <c r="E15" i="13" l="1"/>
  <c r="C15" i="13"/>
  <c r="G15" i="6"/>
  <c r="R65" i="5"/>
  <c r="R56" i="5"/>
  <c r="N59" i="5"/>
  <c r="N55" i="5"/>
  <c r="P55" i="5" s="1"/>
  <c r="M59" i="5"/>
  <c r="L59" i="5"/>
  <c r="K59" i="5"/>
  <c r="J59" i="5"/>
  <c r="I59" i="5"/>
  <c r="H59" i="5"/>
  <c r="G59" i="5"/>
  <c r="F59" i="5"/>
  <c r="E59" i="5"/>
  <c r="D59" i="5"/>
  <c r="C59" i="5"/>
  <c r="M56" i="5"/>
  <c r="L56" i="5"/>
  <c r="K56" i="5"/>
  <c r="J56" i="5"/>
  <c r="I56" i="5"/>
  <c r="H56" i="5"/>
  <c r="G56" i="5"/>
  <c r="F56" i="5"/>
  <c r="E56" i="5"/>
  <c r="D56" i="5"/>
  <c r="C56" i="5"/>
  <c r="D7" i="13" l="1"/>
  <c r="D11" i="13"/>
  <c r="F7" i="13"/>
  <c r="F11" i="13"/>
  <c r="D5" i="13"/>
  <c r="D9" i="13"/>
  <c r="D13" i="13"/>
  <c r="D6" i="13"/>
  <c r="D10" i="13"/>
  <c r="D14" i="13"/>
  <c r="F6" i="13"/>
  <c r="F10" i="13"/>
  <c r="F14" i="13"/>
  <c r="D4" i="13"/>
  <c r="F5" i="13"/>
  <c r="D8" i="13"/>
  <c r="F9" i="13"/>
  <c r="D12" i="13"/>
  <c r="F13" i="13"/>
  <c r="F4" i="13"/>
  <c r="F8" i="13"/>
  <c r="F12" i="13"/>
  <c r="C60" i="2"/>
  <c r="D60" i="2"/>
  <c r="E60" i="2"/>
  <c r="F60" i="2"/>
  <c r="G60" i="2"/>
  <c r="H60" i="2"/>
  <c r="I60" i="2"/>
  <c r="J60" i="2"/>
  <c r="K60" i="2"/>
  <c r="L60" i="2"/>
  <c r="C70" i="2"/>
  <c r="D70" i="2"/>
  <c r="E70" i="2"/>
  <c r="F70" i="2"/>
  <c r="G70" i="2"/>
  <c r="H70" i="2"/>
  <c r="I70" i="2"/>
  <c r="J70" i="2"/>
  <c r="K70" i="2"/>
  <c r="L70" i="2"/>
  <c r="M69" i="4"/>
  <c r="L69" i="4"/>
  <c r="K69" i="4"/>
  <c r="J69" i="4"/>
  <c r="I69" i="4"/>
  <c r="H69" i="4"/>
  <c r="G69" i="4"/>
  <c r="F69" i="4"/>
  <c r="E69" i="4"/>
  <c r="D69" i="4"/>
  <c r="C69" i="4"/>
  <c r="N68" i="4"/>
  <c r="R68" i="4" s="1"/>
  <c r="N67" i="4"/>
  <c r="R67" i="4" s="1"/>
  <c r="N66" i="4"/>
  <c r="P66" i="4" s="1"/>
  <c r="M65" i="4"/>
  <c r="L65" i="4"/>
  <c r="K65" i="4"/>
  <c r="J65" i="4"/>
  <c r="I65" i="4"/>
  <c r="H65" i="4"/>
  <c r="G65" i="4"/>
  <c r="F65" i="4"/>
  <c r="E65" i="4"/>
  <c r="D65" i="4"/>
  <c r="C65" i="4"/>
  <c r="N64" i="4"/>
  <c r="R64" i="4" s="1"/>
  <c r="N63" i="4"/>
  <c r="P63" i="4" s="1"/>
  <c r="N62" i="4"/>
  <c r="R62" i="4" s="1"/>
  <c r="N61" i="4"/>
  <c r="R61" i="4" s="1"/>
  <c r="N60" i="4"/>
  <c r="R60" i="4" s="1"/>
  <c r="M59" i="4"/>
  <c r="L59" i="4"/>
  <c r="K59" i="4"/>
  <c r="J59" i="4"/>
  <c r="I59" i="4"/>
  <c r="H59" i="4"/>
  <c r="G59" i="4"/>
  <c r="F59" i="4"/>
  <c r="E59" i="4"/>
  <c r="D59" i="4"/>
  <c r="C59" i="4"/>
  <c r="N58" i="4"/>
  <c r="N57" i="4"/>
  <c r="R57" i="4" s="1"/>
  <c r="M56" i="4"/>
  <c r="L56" i="4"/>
  <c r="K56" i="4"/>
  <c r="J56" i="4"/>
  <c r="I56" i="4"/>
  <c r="H56" i="4"/>
  <c r="G56" i="4"/>
  <c r="F56" i="4"/>
  <c r="E56" i="4"/>
  <c r="D56" i="4"/>
  <c r="C56" i="4"/>
  <c r="N55" i="4"/>
  <c r="N54" i="4"/>
  <c r="R54" i="4" s="1"/>
  <c r="N53" i="4"/>
  <c r="R53" i="4" s="1"/>
  <c r="N52" i="4"/>
  <c r="P52" i="4" s="1"/>
  <c r="N51" i="4"/>
  <c r="R51" i="4" s="1"/>
  <c r="N50" i="4"/>
  <c r="R50" i="4" s="1"/>
  <c r="N49" i="4"/>
  <c r="R49" i="4" s="1"/>
  <c r="N48" i="4"/>
  <c r="P48" i="4" s="1"/>
  <c r="N47" i="4"/>
  <c r="R47" i="4" s="1"/>
  <c r="N45" i="4"/>
  <c r="R45" i="4" s="1"/>
  <c r="N44" i="4"/>
  <c r="R44" i="4" s="1"/>
  <c r="N43" i="4"/>
  <c r="P43" i="4" s="1"/>
  <c r="N42" i="4"/>
  <c r="R42" i="4" s="1"/>
  <c r="N41" i="4"/>
  <c r="R41" i="4" s="1"/>
  <c r="N40" i="4"/>
  <c r="P40" i="4" s="1"/>
  <c r="N39" i="4"/>
  <c r="P39" i="4" s="1"/>
  <c r="N38" i="4"/>
  <c r="R38" i="4" s="1"/>
  <c r="N37" i="4"/>
  <c r="R37" i="4" s="1"/>
  <c r="N36" i="4"/>
  <c r="P36" i="4" s="1"/>
  <c r="N35" i="4"/>
  <c r="R35" i="4" s="1"/>
  <c r="N34" i="4"/>
  <c r="R34" i="4" s="1"/>
  <c r="N33" i="4"/>
  <c r="R33" i="4" s="1"/>
  <c r="N32" i="4"/>
  <c r="P32" i="4" s="1"/>
  <c r="N31" i="4"/>
  <c r="P31" i="4" s="1"/>
  <c r="N30" i="4"/>
  <c r="R30" i="4" s="1"/>
  <c r="N29" i="4"/>
  <c r="R29" i="4" s="1"/>
  <c r="N28" i="4"/>
  <c r="P28" i="4" s="1"/>
  <c r="N27" i="4"/>
  <c r="P27" i="4" s="1"/>
  <c r="N26" i="4"/>
  <c r="R26" i="4" s="1"/>
  <c r="N25" i="4"/>
  <c r="R25" i="4" s="1"/>
  <c r="N24" i="4"/>
  <c r="P24" i="4" s="1"/>
  <c r="N23" i="4"/>
  <c r="P23" i="4" s="1"/>
  <c r="N22" i="4"/>
  <c r="R22" i="4" s="1"/>
  <c r="N21" i="4"/>
  <c r="R21" i="4" s="1"/>
  <c r="N20" i="4"/>
  <c r="P20" i="4" s="1"/>
  <c r="N19" i="4"/>
  <c r="R19" i="4" s="1"/>
  <c r="N18" i="4"/>
  <c r="R18" i="4" s="1"/>
  <c r="N17" i="4"/>
  <c r="R17" i="4" s="1"/>
  <c r="N16" i="4"/>
  <c r="P16" i="4" s="1"/>
  <c r="N15" i="4"/>
  <c r="P15" i="4" s="1"/>
  <c r="N14" i="4"/>
  <c r="R14" i="4" s="1"/>
  <c r="N13" i="4"/>
  <c r="P13" i="4" s="1"/>
  <c r="N12" i="4"/>
  <c r="R12" i="4" s="1"/>
  <c r="N11" i="4"/>
  <c r="R11" i="4" s="1"/>
  <c r="N10" i="4"/>
  <c r="R10" i="4" s="1"/>
  <c r="N9" i="4"/>
  <c r="P9" i="4" s="1"/>
  <c r="N8" i="4"/>
  <c r="P8" i="4" s="1"/>
  <c r="N7" i="4"/>
  <c r="R7" i="4" s="1"/>
  <c r="N6" i="4"/>
  <c r="R6" i="4" s="1"/>
  <c r="N5" i="4"/>
  <c r="P5" i="4" s="1"/>
  <c r="N4" i="4"/>
  <c r="R4" i="4" s="1"/>
  <c r="N59" i="2"/>
  <c r="P59" i="2" s="1"/>
  <c r="M60" i="2"/>
  <c r="N56" i="2"/>
  <c r="P56" i="2" s="1"/>
  <c r="M70" i="2"/>
  <c r="P62" i="4" l="1"/>
  <c r="P64" i="4"/>
  <c r="E70" i="4"/>
  <c r="I70" i="4"/>
  <c r="M70" i="4"/>
  <c r="R39" i="4"/>
  <c r="R36" i="4"/>
  <c r="R48" i="4"/>
  <c r="P51" i="4"/>
  <c r="P4" i="4"/>
  <c r="R27" i="4"/>
  <c r="R8" i="4"/>
  <c r="R23" i="4"/>
  <c r="D70" i="4"/>
  <c r="H70" i="4"/>
  <c r="L70" i="4"/>
  <c r="N65" i="4"/>
  <c r="R65" i="4" s="1"/>
  <c r="I71" i="2"/>
  <c r="E71" i="2"/>
  <c r="R20" i="4"/>
  <c r="R32" i="4"/>
  <c r="P35" i="4"/>
  <c r="R52" i="4"/>
  <c r="C70" i="4"/>
  <c r="K70" i="4"/>
  <c r="N69" i="4"/>
  <c r="R69" i="4" s="1"/>
  <c r="L71" i="2"/>
  <c r="D71" i="2"/>
  <c r="G70" i="4"/>
  <c r="P57" i="4"/>
  <c r="N59" i="4"/>
  <c r="R59" i="4" s="1"/>
  <c r="R13" i="4"/>
  <c r="R16" i="4"/>
  <c r="P19" i="4"/>
  <c r="P12" i="4"/>
  <c r="R43" i="4"/>
  <c r="P47" i="4"/>
  <c r="N56" i="4"/>
  <c r="P56" i="4" s="1"/>
  <c r="R5" i="4"/>
  <c r="R24" i="4"/>
  <c r="R31" i="4"/>
  <c r="R40" i="4"/>
  <c r="F70" i="4"/>
  <c r="J70" i="4"/>
  <c r="R9" i="4"/>
  <c r="R28" i="4"/>
  <c r="J71" i="2"/>
  <c r="F71" i="2"/>
  <c r="M71" i="2"/>
  <c r="H71" i="2"/>
  <c r="K71" i="2"/>
  <c r="G71" i="2"/>
  <c r="C71" i="2"/>
  <c r="R63" i="4"/>
  <c r="R66" i="4"/>
  <c r="P26" i="4"/>
  <c r="P38" i="4"/>
  <c r="P42" i="4"/>
  <c r="P45" i="4"/>
  <c r="P50" i="4"/>
  <c r="P54" i="4"/>
  <c r="P61" i="4"/>
  <c r="P68" i="4"/>
  <c r="P14" i="4"/>
  <c r="P25" i="4"/>
  <c r="P37" i="4"/>
  <c r="P41" i="4"/>
  <c r="P53" i="4"/>
  <c r="P60" i="4"/>
  <c r="P67" i="4"/>
  <c r="P7" i="4"/>
  <c r="P11" i="4"/>
  <c r="P18" i="4"/>
  <c r="P22" i="4"/>
  <c r="P30" i="4"/>
  <c r="P34" i="4"/>
  <c r="P6" i="4"/>
  <c r="P10" i="4"/>
  <c r="P17" i="4"/>
  <c r="P21" i="4"/>
  <c r="P29" i="4"/>
  <c r="P33" i="4"/>
  <c r="P44" i="4"/>
  <c r="P49" i="4"/>
  <c r="R59" i="5"/>
  <c r="P69" i="4" l="1"/>
  <c r="P65" i="4"/>
  <c r="P59" i="4"/>
  <c r="R56" i="4"/>
  <c r="N70" i="4"/>
  <c r="R70" i="4" s="1"/>
  <c r="N15" i="5"/>
  <c r="P70" i="4" l="1"/>
  <c r="N16" i="2"/>
  <c r="P16" i="2" s="1"/>
  <c r="N64" i="5" l="1"/>
  <c r="N62" i="5"/>
  <c r="N63" i="5"/>
  <c r="N60" i="5"/>
  <c r="N61" i="5"/>
  <c r="N54" i="5"/>
  <c r="N6" i="5"/>
  <c r="N7" i="5"/>
  <c r="N8" i="5"/>
  <c r="N9" i="5"/>
  <c r="N10" i="5"/>
  <c r="N11" i="5"/>
  <c r="N12" i="5"/>
  <c r="N13" i="5"/>
  <c r="N14" i="5"/>
  <c r="N16" i="5"/>
  <c r="N17" i="5"/>
  <c r="N18" i="5"/>
  <c r="N19" i="5"/>
  <c r="N20" i="5"/>
  <c r="N21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50" i="5"/>
  <c r="N44" i="5"/>
  <c r="N45" i="5"/>
  <c r="N22" i="5"/>
  <c r="N47" i="5"/>
  <c r="N48" i="5"/>
  <c r="N51" i="5"/>
  <c r="N49" i="5"/>
  <c r="N52" i="5"/>
  <c r="N53" i="5"/>
  <c r="N5" i="5"/>
  <c r="N4" i="5"/>
  <c r="N65" i="5" l="1"/>
  <c r="N56" i="5"/>
  <c r="N69" i="5"/>
  <c r="P56" i="5" l="1"/>
  <c r="N70" i="5"/>
  <c r="E15" i="6"/>
  <c r="F13" i="6" s="1"/>
  <c r="C15" i="6"/>
  <c r="D4" i="6" s="1"/>
  <c r="H14" i="6"/>
  <c r="N6" i="2"/>
  <c r="N7" i="2"/>
  <c r="N8" i="2"/>
  <c r="N9" i="2"/>
  <c r="R9" i="2" s="1"/>
  <c r="N10" i="2"/>
  <c r="N11" i="2"/>
  <c r="R11" i="2" s="1"/>
  <c r="N12" i="2"/>
  <c r="N13" i="2"/>
  <c r="R13" i="2" s="1"/>
  <c r="N14" i="2"/>
  <c r="R14" i="2" s="1"/>
  <c r="N15" i="2"/>
  <c r="N17" i="2"/>
  <c r="R17" i="2" s="1"/>
  <c r="N18" i="2"/>
  <c r="N19" i="2"/>
  <c r="R19" i="2" s="1"/>
  <c r="N20" i="2"/>
  <c r="N21" i="2"/>
  <c r="R21" i="2" s="1"/>
  <c r="N22" i="2"/>
  <c r="N24" i="2"/>
  <c r="R24" i="2" s="1"/>
  <c r="N25" i="2"/>
  <c r="N26" i="2"/>
  <c r="R26" i="2" s="1"/>
  <c r="N27" i="2"/>
  <c r="N28" i="2"/>
  <c r="R28" i="2" s="1"/>
  <c r="N29" i="2"/>
  <c r="N30" i="2"/>
  <c r="N31" i="2"/>
  <c r="R31" i="2" s="1"/>
  <c r="N32" i="2"/>
  <c r="R32" i="2" s="1"/>
  <c r="N33" i="2"/>
  <c r="N34" i="2"/>
  <c r="N35" i="2"/>
  <c r="N36" i="2"/>
  <c r="N37" i="2"/>
  <c r="N38" i="2"/>
  <c r="N39" i="2"/>
  <c r="N40" i="2"/>
  <c r="N41" i="2"/>
  <c r="R41" i="2" s="1"/>
  <c r="N42" i="2"/>
  <c r="N43" i="2"/>
  <c r="R43" i="2" s="1"/>
  <c r="N44" i="2"/>
  <c r="N51" i="2"/>
  <c r="N45" i="2"/>
  <c r="N46" i="2"/>
  <c r="R46" i="2" s="1"/>
  <c r="N23" i="2"/>
  <c r="N48" i="2"/>
  <c r="R48" i="2" s="1"/>
  <c r="N49" i="2"/>
  <c r="N52" i="2"/>
  <c r="R52" i="2" s="1"/>
  <c r="N50" i="2"/>
  <c r="N53" i="2"/>
  <c r="R53" i="2" s="1"/>
  <c r="N54" i="2"/>
  <c r="N55" i="2"/>
  <c r="R55" i="2" s="1"/>
  <c r="N58" i="2"/>
  <c r="N62" i="2"/>
  <c r="R62" i="2" s="1"/>
  <c r="N61" i="2"/>
  <c r="R61" i="2" s="1"/>
  <c r="N63" i="2"/>
  <c r="R63" i="2" s="1"/>
  <c r="N64" i="2"/>
  <c r="R64" i="2" s="1"/>
  <c r="N65" i="2"/>
  <c r="R68" i="2"/>
  <c r="N5" i="2"/>
  <c r="C69" i="5"/>
  <c r="C70" i="5" s="1"/>
  <c r="D69" i="5"/>
  <c r="D70" i="5" s="1"/>
  <c r="E69" i="5"/>
  <c r="E70" i="5" s="1"/>
  <c r="F69" i="5"/>
  <c r="F70" i="5" s="1"/>
  <c r="G69" i="5"/>
  <c r="G70" i="5" s="1"/>
  <c r="H69" i="5"/>
  <c r="H70" i="5" s="1"/>
  <c r="I69" i="5"/>
  <c r="I70" i="5" s="1"/>
  <c r="J69" i="5"/>
  <c r="J70" i="5" s="1"/>
  <c r="K69" i="5"/>
  <c r="K70" i="5" s="1"/>
  <c r="L69" i="5"/>
  <c r="L70" i="5" s="1"/>
  <c r="M69" i="5"/>
  <c r="M70" i="5" s="1"/>
  <c r="R58" i="2" l="1"/>
  <c r="N60" i="2"/>
  <c r="R60" i="2" s="1"/>
  <c r="S38" i="5"/>
  <c r="S12" i="5"/>
  <c r="S20" i="5"/>
  <c r="P32" i="5"/>
  <c r="P28" i="5"/>
  <c r="S15" i="5"/>
  <c r="P15" i="5"/>
  <c r="R69" i="2"/>
  <c r="R67" i="2"/>
  <c r="P65" i="2"/>
  <c r="R65" i="2"/>
  <c r="P51" i="2"/>
  <c r="R51" i="2"/>
  <c r="P34" i="2"/>
  <c r="R34" i="2"/>
  <c r="P8" i="2"/>
  <c r="R8" i="2"/>
  <c r="P23" i="2"/>
  <c r="R23" i="2"/>
  <c r="P44" i="2"/>
  <c r="R44" i="2"/>
  <c r="P37" i="2"/>
  <c r="R37" i="2"/>
  <c r="P20" i="2"/>
  <c r="R20" i="2"/>
  <c r="P36" i="2"/>
  <c r="R36" i="2"/>
  <c r="P10" i="2"/>
  <c r="R10" i="2"/>
  <c r="P6" i="2"/>
  <c r="R6" i="2"/>
  <c r="P54" i="2"/>
  <c r="R54" i="2"/>
  <c r="P49" i="2"/>
  <c r="R49" i="2"/>
  <c r="P45" i="2"/>
  <c r="R45" i="2"/>
  <c r="P39" i="2"/>
  <c r="R39" i="2"/>
  <c r="P35" i="2"/>
  <c r="R35" i="2"/>
  <c r="P27" i="2"/>
  <c r="R27" i="2"/>
  <c r="P22" i="2"/>
  <c r="R22" i="2"/>
  <c r="P18" i="2"/>
  <c r="R18" i="2"/>
  <c r="P5" i="2"/>
  <c r="N57" i="2"/>
  <c r="R5" i="2"/>
  <c r="P42" i="2"/>
  <c r="R42" i="2"/>
  <c r="P30" i="2"/>
  <c r="R30" i="2"/>
  <c r="P12" i="2"/>
  <c r="R12" i="2"/>
  <c r="P29" i="2"/>
  <c r="R29" i="2"/>
  <c r="P25" i="2"/>
  <c r="R25" i="2"/>
  <c r="P15" i="2"/>
  <c r="R15" i="2"/>
  <c r="P7" i="2"/>
  <c r="R7" i="2"/>
  <c r="P38" i="2"/>
  <c r="R38" i="2"/>
  <c r="P50" i="2"/>
  <c r="R50" i="2"/>
  <c r="P33" i="2"/>
  <c r="R33" i="2"/>
  <c r="P40" i="2"/>
  <c r="R40" i="2"/>
  <c r="N70" i="2"/>
  <c r="P10" i="5"/>
  <c r="S11" i="5"/>
  <c r="S27" i="5"/>
  <c r="D13" i="6"/>
  <c r="D11" i="6"/>
  <c r="D9" i="6"/>
  <c r="D7" i="6"/>
  <c r="D5" i="6"/>
  <c r="F4" i="6"/>
  <c r="F6" i="6"/>
  <c r="F8" i="6"/>
  <c r="F10" i="6"/>
  <c r="F12" i="6"/>
  <c r="F14" i="6"/>
  <c r="H5" i="6"/>
  <c r="H7" i="6"/>
  <c r="H9" i="6"/>
  <c r="H11" i="6"/>
  <c r="H13" i="6"/>
  <c r="D14" i="6"/>
  <c r="D12" i="6"/>
  <c r="D10" i="6"/>
  <c r="D8" i="6"/>
  <c r="D6" i="6"/>
  <c r="F5" i="6"/>
  <c r="F7" i="6"/>
  <c r="F9" i="6"/>
  <c r="F11" i="6"/>
  <c r="H4" i="6"/>
  <c r="H6" i="6"/>
  <c r="H8" i="6"/>
  <c r="H10" i="6"/>
  <c r="H12" i="6"/>
  <c r="S53" i="5"/>
  <c r="S26" i="5"/>
  <c r="S14" i="5"/>
  <c r="S39" i="5"/>
  <c r="S5" i="5"/>
  <c r="P53" i="5"/>
  <c r="P26" i="5"/>
  <c r="P14" i="5"/>
  <c r="N66" i="2"/>
  <c r="P28" i="2"/>
  <c r="P26" i="2"/>
  <c r="P24" i="2"/>
  <c r="P21" i="2"/>
  <c r="P19" i="2"/>
  <c r="P17" i="2"/>
  <c r="P14" i="2"/>
  <c r="P11" i="2"/>
  <c r="P9" i="2"/>
  <c r="P31" i="2"/>
  <c r="P62" i="2"/>
  <c r="P58" i="2"/>
  <c r="P53" i="2"/>
  <c r="P52" i="2"/>
  <c r="P48" i="2"/>
  <c r="P46" i="2"/>
  <c r="P43" i="2"/>
  <c r="P41" i="2"/>
  <c r="P32" i="2"/>
  <c r="P13" i="2"/>
  <c r="P61" i="2"/>
  <c r="P63" i="2"/>
  <c r="P55" i="2"/>
  <c r="P64" i="2"/>
  <c r="S60" i="5"/>
  <c r="S62" i="5"/>
  <c r="S45" i="5"/>
  <c r="P39" i="5"/>
  <c r="P60" i="2" l="1"/>
  <c r="R57" i="2"/>
  <c r="N71" i="2"/>
  <c r="S28" i="5"/>
  <c r="S32" i="5"/>
  <c r="P20" i="5"/>
  <c r="P70" i="2"/>
  <c r="R70" i="2"/>
  <c r="P66" i="2"/>
  <c r="R66" i="2"/>
  <c r="P5" i="5"/>
  <c r="P66" i="5"/>
  <c r="S10" i="5"/>
  <c r="P27" i="5"/>
  <c r="P63" i="5"/>
  <c r="S63" i="5"/>
  <c r="S64" i="5"/>
  <c r="P61" i="5"/>
  <c r="S61" i="5"/>
  <c r="P38" i="5"/>
  <c r="P30" i="5"/>
  <c r="S30" i="5"/>
  <c r="S29" i="5"/>
  <c r="P4" i="5"/>
  <c r="S4" i="5"/>
  <c r="P33" i="5"/>
  <c r="S33" i="5"/>
  <c r="P19" i="5"/>
  <c r="S19" i="5"/>
  <c r="S8" i="5"/>
  <c r="P22" i="5"/>
  <c r="S22" i="5"/>
  <c r="P7" i="5"/>
  <c r="S7" i="5"/>
  <c r="S6" i="5"/>
  <c r="P18" i="5"/>
  <c r="S18" i="5"/>
  <c r="P31" i="5"/>
  <c r="S31" i="5"/>
  <c r="S41" i="5"/>
  <c r="P13" i="5"/>
  <c r="S13" i="5"/>
  <c r="P54" i="5"/>
  <c r="S54" i="5"/>
  <c r="P44" i="5"/>
  <c r="S44" i="5"/>
  <c r="P17" i="5"/>
  <c r="S17" i="5"/>
  <c r="P49" i="5"/>
  <c r="S49" i="5"/>
  <c r="P25" i="5"/>
  <c r="S25" i="5"/>
  <c r="P23" i="5"/>
  <c r="S23" i="5"/>
  <c r="P50" i="5"/>
  <c r="S50" i="5"/>
  <c r="P43" i="5"/>
  <c r="S43" i="5"/>
  <c r="P16" i="5"/>
  <c r="S16" i="5"/>
  <c r="P42" i="5"/>
  <c r="S42" i="5"/>
  <c r="P40" i="5"/>
  <c r="S40" i="5"/>
  <c r="S52" i="5"/>
  <c r="P9" i="5"/>
  <c r="S9" i="5"/>
  <c r="P51" i="5"/>
  <c r="S51" i="5"/>
  <c r="P37" i="5"/>
  <c r="S37" i="5"/>
  <c r="P24" i="5"/>
  <c r="S24" i="5"/>
  <c r="P35" i="5"/>
  <c r="S35" i="5"/>
  <c r="P21" i="5"/>
  <c r="S21" i="5"/>
  <c r="S47" i="5"/>
  <c r="P34" i="5"/>
  <c r="S34" i="5"/>
  <c r="P36" i="5"/>
  <c r="S36" i="5"/>
  <c r="P48" i="5"/>
  <c r="S48" i="5"/>
  <c r="P29" i="5"/>
  <c r="P52" i="5"/>
  <c r="P6" i="5"/>
  <c r="P47" i="5"/>
  <c r="P8" i="5"/>
  <c r="P64" i="5"/>
  <c r="P68" i="5"/>
  <c r="P41" i="5"/>
  <c r="P11" i="5"/>
  <c r="S59" i="5"/>
  <c r="P12" i="5"/>
  <c r="P60" i="5"/>
  <c r="P45" i="5"/>
  <c r="P62" i="5"/>
  <c r="P67" i="5"/>
  <c r="P57" i="2"/>
  <c r="Q11" i="5" l="1"/>
  <c r="Q46" i="5"/>
  <c r="Q8" i="5"/>
  <c r="E16" i="13"/>
  <c r="C16" i="13"/>
  <c r="Q34" i="5"/>
  <c r="Q50" i="5"/>
  <c r="Q54" i="5"/>
  <c r="Q14" i="5"/>
  <c r="Q6" i="5"/>
  <c r="Q48" i="5"/>
  <c r="Q42" i="5"/>
  <c r="Q23" i="5"/>
  <c r="Q44" i="5"/>
  <c r="Q45" i="5"/>
  <c r="Q52" i="5"/>
  <c r="Q21" i="5"/>
  <c r="Q24" i="5"/>
  <c r="Q51" i="5"/>
  <c r="Q18" i="5"/>
  <c r="Q19" i="5"/>
  <c r="Q4" i="5"/>
  <c r="Q55" i="5"/>
  <c r="Q38" i="5"/>
  <c r="Q15" i="5"/>
  <c r="Q10" i="5"/>
  <c r="Q36" i="5"/>
  <c r="Q16" i="5"/>
  <c r="Q17" i="5"/>
  <c r="Q32" i="5"/>
  <c r="Q41" i="5"/>
  <c r="Q47" i="5"/>
  <c r="Q35" i="5"/>
  <c r="Q37" i="5"/>
  <c r="Q9" i="5"/>
  <c r="Q31" i="5"/>
  <c r="Q33" i="5"/>
  <c r="Q5" i="5"/>
  <c r="Q26" i="5"/>
  <c r="Q39" i="5"/>
  <c r="Q29" i="5"/>
  <c r="Q40" i="5"/>
  <c r="Q25" i="5"/>
  <c r="Q22" i="5"/>
  <c r="Q12" i="5"/>
  <c r="Q43" i="5"/>
  <c r="Q49" i="5"/>
  <c r="Q13" i="5"/>
  <c r="Q7" i="5"/>
  <c r="Q30" i="5"/>
  <c r="Q27" i="5"/>
  <c r="Q20" i="5"/>
  <c r="Q28" i="5"/>
  <c r="Q53" i="5"/>
  <c r="G16" i="6"/>
  <c r="R71" i="2"/>
  <c r="S56" i="5"/>
  <c r="P69" i="5"/>
  <c r="P65" i="5"/>
  <c r="S65" i="5"/>
  <c r="Q60" i="5"/>
  <c r="Q62" i="5"/>
  <c r="Q67" i="5"/>
  <c r="Q68" i="5"/>
  <c r="Q66" i="5"/>
  <c r="Q63" i="5"/>
  <c r="Q61" i="5"/>
  <c r="P59" i="5"/>
  <c r="Q64" i="5"/>
  <c r="E16" i="6"/>
  <c r="C16" i="6"/>
  <c r="P71" i="2"/>
  <c r="P70" i="5" l="1"/>
  <c r="S68" i="5"/>
  <c r="R69" i="5"/>
  <c r="R70" i="5" s="1"/>
  <c r="S70" i="5" s="1"/>
  <c r="S67" i="5"/>
  <c r="S66" i="5"/>
  <c r="S69" i="5" l="1"/>
</calcChain>
</file>

<file path=xl/sharedStrings.xml><?xml version="1.0" encoding="utf-8"?>
<sst xmlns="http://schemas.openxmlformats.org/spreadsheetml/2006/main" count="364" uniqueCount="166">
  <si>
    <t>Index</t>
  </si>
  <si>
    <t>Description</t>
  </si>
  <si>
    <t>Total Establishment: Number of Posts</t>
  </si>
  <si>
    <t>Country</t>
  </si>
  <si>
    <t>RT Provider Trust / Health Board         Agenda for Change Band:</t>
  </si>
  <si>
    <t>8a</t>
  </si>
  <si>
    <t>8b</t>
  </si>
  <si>
    <t>8c</t>
  </si>
  <si>
    <t>N/A</t>
  </si>
  <si>
    <t>England</t>
  </si>
  <si>
    <t>Brighton and Sussex University Hospitals NHS Trust</t>
  </si>
  <si>
    <t>Cambridge University Hospitals NHS Foundation Trust</t>
  </si>
  <si>
    <t>Colchester Hospital University NHS Foundation Trust</t>
  </si>
  <si>
    <t>Derby Hospitals NHS Foundation Trust</t>
  </si>
  <si>
    <t>East and North Hertfordshire NHS Trust</t>
  </si>
  <si>
    <t>Gloucestershire Hospitals NHS Foundation Trust</t>
  </si>
  <si>
    <t>Hull and East Yorkshire Hospitals NHS Trust</t>
  </si>
  <si>
    <t>Imperial College Healthcare NHS Trust</t>
  </si>
  <si>
    <t>Lancashire Teaching Hospitals NHS Foundation Trust</t>
  </si>
  <si>
    <t>Maidstone and Tunbridge Wells NHS Trust</t>
  </si>
  <si>
    <t>Norfolk and Norwich University Hospitals NHS Foundation Trust</t>
  </si>
  <si>
    <t>North Middlesex University Hospital NHS Trust</t>
  </si>
  <si>
    <t>Northampton General Hospital NHS Trust</t>
  </si>
  <si>
    <t>Nottingham University Hospitals NHS Trust</t>
  </si>
  <si>
    <t>Plymouth Hospitals NHS Trust</t>
  </si>
  <si>
    <t>Poole Hospital NHS Foundation Trust</t>
  </si>
  <si>
    <t>Portsmouth Hospitals NHS Trust</t>
  </si>
  <si>
    <t>Royal Berkshire NHS Foundation Trust</t>
  </si>
  <si>
    <t>Royal Cornwall Hospitals NHS Trust</t>
  </si>
  <si>
    <t>Royal Devon and Exeter NHS Foundation Trust</t>
  </si>
  <si>
    <t>Royal United Hospital Bath NHS Trust</t>
  </si>
  <si>
    <t>Sheffield Teaching Hospitals NHS Foundation Trust</t>
  </si>
  <si>
    <t>South Tees Hospitals NHS Foundation Trust</t>
  </si>
  <si>
    <t>Southend University Hospital NHS Foundation Trust</t>
  </si>
  <si>
    <t>Taunton and Somerset NHS Foundation Trust</t>
  </si>
  <si>
    <t>United Lincolnshire Hospitals NHS Trust</t>
  </si>
  <si>
    <t>University College London Hospitals NHS Foundation Trust</t>
  </si>
  <si>
    <t>University Hospitals Bristol NHS Foundation Trust</t>
  </si>
  <si>
    <t>University Hospitals Coventry and Warwickshire NHS Trust</t>
  </si>
  <si>
    <t>University Hospitals of Leicester NHS Trust</t>
  </si>
  <si>
    <t>England Total</t>
  </si>
  <si>
    <t>N Ireland</t>
  </si>
  <si>
    <t>N Ireland Total</t>
  </si>
  <si>
    <t>Scotland</t>
  </si>
  <si>
    <t>NHS Grampian</t>
  </si>
  <si>
    <t>NHS Highland</t>
  </si>
  <si>
    <t>NHS Lothian</t>
  </si>
  <si>
    <t>NHS Tayside</t>
  </si>
  <si>
    <t>Scotland Total</t>
  </si>
  <si>
    <t>Wales</t>
  </si>
  <si>
    <t>Velindre NHS Trust</t>
  </si>
  <si>
    <t>Wales Total</t>
  </si>
  <si>
    <t>Grand Total</t>
  </si>
  <si>
    <t>8d</t>
  </si>
  <si>
    <t>Vacancies</t>
  </si>
  <si>
    <t>Vacant WTE</t>
  </si>
  <si>
    <t>Total WTE</t>
  </si>
  <si>
    <t>AfC</t>
  </si>
  <si>
    <t>Post holder on career break</t>
  </si>
  <si>
    <t>Post holder on long term sick leave</t>
  </si>
  <si>
    <t>Post holder on maternity leave</t>
  </si>
  <si>
    <t>Total Establishment: Whole Time Equivalent</t>
  </si>
  <si>
    <t>Guy's and St Thomas' NHS Foundation Trust</t>
  </si>
  <si>
    <t>1. Total Workforce (Posts)</t>
  </si>
  <si>
    <t>3. Chart Total Workforce</t>
  </si>
  <si>
    <t>4. Vacancy Rate</t>
  </si>
  <si>
    <t>2. Total Workforce (WTE)</t>
  </si>
  <si>
    <t>Rank in country</t>
  </si>
  <si>
    <t>UK Total</t>
  </si>
  <si>
    <t>UK NHS</t>
  </si>
  <si>
    <t>Three month vacancy figures WTE</t>
  </si>
  <si>
    <t>Vacancy rate</t>
  </si>
  <si>
    <t>Three month vacancy rate</t>
  </si>
  <si>
    <t>Betsi Cadwaladr University Health Board</t>
  </si>
  <si>
    <t>Belfast Health and Social Care Trust</t>
  </si>
  <si>
    <t>Abertawe Bro Morgannwg University Health Board</t>
  </si>
  <si>
    <t>Oxford University Hospitals NHS Trust</t>
  </si>
  <si>
    <t>Barts Health NHS Trust</t>
  </si>
  <si>
    <t>University Hospitals Birmingham NHS Foundation Trust</t>
  </si>
  <si>
    <t>Peterborough and Stamford Hospitals NHS Foundation Trust</t>
  </si>
  <si>
    <t>University Hospital Southampton NHS Foundation Trust</t>
  </si>
  <si>
    <t>North Cumbria University Hospitals NHS Trust</t>
  </si>
  <si>
    <t>Barking, Havering and Redbridge University Hospitals NHS Trust</t>
  </si>
  <si>
    <t>Royal Free London NHS Foundation Trust</t>
  </si>
  <si>
    <t>Royal Surrey County Hospital NHS Foundation Trust</t>
  </si>
  <si>
    <t>Percentage of post holders</t>
  </si>
  <si>
    <t>NHS Greater Glasgow and Clyde</t>
  </si>
  <si>
    <t>Number of posts stratified by agenda for change band and radiotherapy provider</t>
  </si>
  <si>
    <t xml:space="preserve">Number of whole time equivalent (WTE) stratified by agenda for change band and radiotherapy provider </t>
  </si>
  <si>
    <t>Chart to show WTE by country and provider health board/trust</t>
  </si>
  <si>
    <t>Total establishment with percentage vacancy of WTE by provider health board/trust</t>
  </si>
  <si>
    <t>Number of posts for each reason for absence by agenda for change band</t>
  </si>
  <si>
    <t>5. Reasons for absence</t>
  </si>
  <si>
    <t>Hampshire Hospitals NHS Foundation Trust</t>
  </si>
  <si>
    <t>2013 figure</t>
  </si>
  <si>
    <t>Christie NHS Foundation Trust</t>
  </si>
  <si>
    <t>Clatterbridge Cancer Centre NHS Foundation Trust</t>
  </si>
  <si>
    <t>Ipswich Hospital NHS Trust</t>
  </si>
  <si>
    <t>Leeds Teaching Hospitals NHS Trust</t>
  </si>
  <si>
    <t>Newcastle Upon Tyne Hospitals NHS Foundation Trust</t>
  </si>
  <si>
    <t>Royal Marsden NHS Foundation Trust</t>
  </si>
  <si>
    <t>Royal Wolverhampton NHS Trust</t>
  </si>
  <si>
    <t>Shrewsbury and Telford Hospital NHS Trust</t>
  </si>
  <si>
    <t>Western Heath &amp; Social Care Trust</t>
  </si>
  <si>
    <t>Worcestershire Acute Hospitals NHS Trust</t>
  </si>
  <si>
    <t>6. Retirement</t>
  </si>
  <si>
    <t>Number of post holders due to retire by agenda for change band</t>
  </si>
  <si>
    <t>UK NHS Total</t>
  </si>
  <si>
    <t>7. Protected Titles</t>
  </si>
  <si>
    <t>Review of the titles used by the workforce</t>
  </si>
  <si>
    <t>Planning Radiographer</t>
  </si>
  <si>
    <t>Treatment Radiographer</t>
  </si>
  <si>
    <t>Therapeutic Radiographer</t>
  </si>
  <si>
    <t>Therapy Radiographer</t>
  </si>
  <si>
    <t>Radiographer</t>
  </si>
  <si>
    <t>Radiotherapist</t>
  </si>
  <si>
    <t>Dosimetrist</t>
  </si>
  <si>
    <t>Other</t>
  </si>
  <si>
    <t>Title used</t>
  </si>
  <si>
    <t>Number of centres using this title</t>
  </si>
  <si>
    <t>Promotion in other RT centre</t>
  </si>
  <si>
    <t>Retirement</t>
  </si>
  <si>
    <t>None have left</t>
  </si>
  <si>
    <t>Education - radiotherapy</t>
  </si>
  <si>
    <t>Reason</t>
  </si>
  <si>
    <t>Number</t>
  </si>
  <si>
    <t>Personal reasons</t>
  </si>
  <si>
    <t>Other - various reasons</t>
  </si>
  <si>
    <t>Left profession still in health services</t>
  </si>
  <si>
    <t>Left profession outside of health services</t>
  </si>
  <si>
    <t xml:space="preserve"> 8. Reasons for leaving post</t>
  </si>
  <si>
    <t>Review of the reasons for leaving a radiotherapy post</t>
  </si>
  <si>
    <t>Please note that these are figures for both NHS and 8 non-NHS centres</t>
  </si>
  <si>
    <t>SCOR census of the radiotherapy radiographic workforce in the UK - 1st November 2015</t>
  </si>
  <si>
    <t>Torbay and South Devon Healthcare NHS Foundation Trust</t>
  </si>
  <si>
    <t>2015 Change from 2013 census</t>
  </si>
  <si>
    <t>2015 Change from 2014 census</t>
  </si>
  <si>
    <t>2014 figure</t>
  </si>
  <si>
    <t>2015 Total</t>
  </si>
  <si>
    <t>Torbay and South Devon NHS Foundation Trust</t>
  </si>
  <si>
    <t>University Hospitals of North Midlands</t>
  </si>
  <si>
    <t>University Hospitals of North Midlands NHS Trust</t>
  </si>
  <si>
    <t>Post holder to retire before 31 October 2016</t>
  </si>
  <si>
    <t>Post holder to retire between 1 November 2016 and 31 October 2017</t>
  </si>
  <si>
    <t>before 31 October 2016</t>
  </si>
  <si>
    <t>between 1 November 2016 and 31 October 2017</t>
  </si>
  <si>
    <t>Other titles used included:</t>
  </si>
  <si>
    <t>Pre-treatment Radiographer</t>
  </si>
  <si>
    <t>Specialist Practitioner</t>
  </si>
  <si>
    <t>Advanced Practitioner</t>
  </si>
  <si>
    <t>Operations Manager</t>
  </si>
  <si>
    <t>Clinical Co-ordinator</t>
  </si>
  <si>
    <t>(Specialty) + Section Manager</t>
  </si>
  <si>
    <t>(Specialty) + Radiographer</t>
  </si>
  <si>
    <t>Clinical Tutor</t>
  </si>
  <si>
    <t>Clinical Site Specialist</t>
  </si>
  <si>
    <t>Other - cost of living vs salary</t>
  </si>
  <si>
    <t>Other - moved to private</t>
  </si>
  <si>
    <t>9. Use of Agency Staff</t>
  </si>
  <si>
    <t>Use of Agency Staff</t>
  </si>
  <si>
    <t>Yes</t>
  </si>
  <si>
    <t>No</t>
  </si>
  <si>
    <t>Band 5</t>
  </si>
  <si>
    <t>Band 6</t>
  </si>
  <si>
    <t>Trained in UK</t>
  </si>
  <si>
    <t>Trained elsewhere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</si>
</sst>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Microsoft Sans Serif"/>
      <family val="2"/>
    </font>
    <font>
      <sz val="10"/>
      <name val="Microsoft Sans Serif"/>
      <family val="2"/>
    </font>
    <font>
      <sz val="20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1" fillId="0" borderId="0"/>
    <xf numFmtId="0" fontId="12" fillId="0" borderId="0"/>
    <xf numFmtId="0" fontId="15" fillId="0" borderId="0"/>
    <xf numFmtId="0" fontId="12" fillId="0" borderId="0"/>
  </cellStyleXfs>
  <cellXfs count="156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0" fillId="0" borderId="0" xfId="0" applyFill="1"/>
    <xf numFmtId="165" fontId="0" fillId="0" borderId="0" xfId="0" applyNumberFormat="1"/>
    <xf numFmtId="0" fontId="5" fillId="0" borderId="0" xfId="0" applyFont="1"/>
    <xf numFmtId="0" fontId="4" fillId="0" borderId="0" xfId="0" applyFont="1"/>
    <xf numFmtId="164" fontId="4" fillId="2" borderId="0" xfId="0" applyNumberFormat="1" applyFont="1" applyFill="1"/>
    <xf numFmtId="0" fontId="4" fillId="2" borderId="0" xfId="0" applyFont="1" applyFill="1"/>
    <xf numFmtId="0" fontId="4" fillId="0" borderId="0" xfId="0" applyFont="1" applyFill="1"/>
    <xf numFmtId="2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2" applyFont="1"/>
    <xf numFmtId="0" fontId="9" fillId="0" borderId="0" xfId="0" applyFont="1"/>
    <xf numFmtId="0" fontId="7" fillId="0" borderId="0" xfId="0" applyFont="1" applyAlignment="1">
      <alignment horizontal="left"/>
    </xf>
    <xf numFmtId="0" fontId="7" fillId="2" borderId="0" xfId="0" applyFont="1" applyFill="1"/>
    <xf numFmtId="164" fontId="6" fillId="2" borderId="0" xfId="0" applyNumberFormat="1" applyFont="1" applyFill="1"/>
    <xf numFmtId="0" fontId="2" fillId="0" borderId="1" xfId="1" applyFont="1" applyBorder="1"/>
    <xf numFmtId="0" fontId="2" fillId="0" borderId="2" xfId="1" applyFont="1" applyBorder="1"/>
    <xf numFmtId="0" fontId="7" fillId="0" borderId="15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3" xfId="0" applyFont="1" applyBorder="1"/>
    <xf numFmtId="0" fontId="6" fillId="0" borderId="0" xfId="0" applyFont="1" applyFill="1"/>
    <xf numFmtId="0" fontId="6" fillId="0" borderId="0" xfId="0" applyFont="1" applyBorder="1"/>
    <xf numFmtId="0" fontId="6" fillId="0" borderId="12" xfId="0" applyFont="1" applyBorder="1"/>
    <xf numFmtId="0" fontId="7" fillId="0" borderId="0" xfId="0" applyFont="1" applyAlignment="1">
      <alignment wrapText="1"/>
    </xf>
    <xf numFmtId="0" fontId="6" fillId="0" borderId="9" xfId="0" applyFont="1" applyBorder="1"/>
    <xf numFmtId="0" fontId="6" fillId="0" borderId="10" xfId="0" applyFont="1" applyBorder="1"/>
    <xf numFmtId="164" fontId="7" fillId="2" borderId="0" xfId="0" applyNumberFormat="1" applyFont="1" applyFill="1" applyAlignment="1">
      <alignment wrapText="1"/>
    </xf>
    <xf numFmtId="0" fontId="6" fillId="0" borderId="7" xfId="0" applyFont="1" applyBorder="1"/>
    <xf numFmtId="164" fontId="7" fillId="0" borderId="0" xfId="0" applyNumberFormat="1" applyFont="1" applyAlignment="1">
      <alignment wrapText="1"/>
    </xf>
    <xf numFmtId="0" fontId="2" fillId="0" borderId="2" xfId="1" applyFont="1" applyFill="1" applyBorder="1"/>
    <xf numFmtId="164" fontId="6" fillId="0" borderId="9" xfId="0" applyNumberFormat="1" applyFont="1" applyBorder="1"/>
    <xf numFmtId="164" fontId="6" fillId="0" borderId="0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0" borderId="12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164" fontId="6" fillId="0" borderId="9" xfId="0" applyNumberFormat="1" applyFont="1" applyFill="1" applyBorder="1"/>
    <xf numFmtId="0" fontId="6" fillId="0" borderId="16" xfId="0" applyFont="1" applyFill="1" applyBorder="1"/>
    <xf numFmtId="0" fontId="6" fillId="0" borderId="7" xfId="0" applyFont="1" applyFill="1" applyBorder="1"/>
    <xf numFmtId="0" fontId="1" fillId="2" borderId="0" xfId="0" applyFont="1" applyFill="1"/>
    <xf numFmtId="0" fontId="7" fillId="2" borderId="0" xfId="0" applyFont="1" applyFill="1" applyAlignment="1">
      <alignment wrapText="1"/>
    </xf>
    <xf numFmtId="1" fontId="6" fillId="2" borderId="19" xfId="0" applyNumberFormat="1" applyFont="1" applyFill="1" applyBorder="1"/>
    <xf numFmtId="0" fontId="7" fillId="0" borderId="3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6" xfId="0" applyFont="1" applyBorder="1"/>
    <xf numFmtId="0" fontId="6" fillId="0" borderId="15" xfId="0" applyFont="1" applyFill="1" applyBorder="1"/>
    <xf numFmtId="164" fontId="6" fillId="0" borderId="12" xfId="0" applyNumberFormat="1" applyFont="1" applyBorder="1"/>
    <xf numFmtId="164" fontId="6" fillId="0" borderId="16" xfId="0" applyNumberFormat="1" applyFont="1" applyFill="1" applyBorder="1"/>
    <xf numFmtId="164" fontId="6" fillId="0" borderId="7" xfId="0" applyNumberFormat="1" applyFont="1" applyBorder="1"/>
    <xf numFmtId="0" fontId="6" fillId="0" borderId="9" xfId="0" applyFont="1" applyFill="1" applyBorder="1"/>
    <xf numFmtId="0" fontId="6" fillId="0" borderId="13" xfId="0" applyFont="1" applyFill="1" applyBorder="1"/>
    <xf numFmtId="0" fontId="8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/>
    <xf numFmtId="164" fontId="6" fillId="0" borderId="14" xfId="0" applyNumberFormat="1" applyFont="1" applyBorder="1"/>
    <xf numFmtId="0" fontId="6" fillId="0" borderId="17" xfId="0" applyFont="1" applyBorder="1"/>
    <xf numFmtId="164" fontId="1" fillId="2" borderId="0" xfId="0" applyNumberFormat="1" applyFont="1" applyFill="1"/>
    <xf numFmtId="0" fontId="2" fillId="0" borderId="0" xfId="1" applyFont="1" applyBorder="1"/>
    <xf numFmtId="2" fontId="6" fillId="0" borderId="0" xfId="0" applyNumberFormat="1" applyFont="1" applyFill="1"/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Border="1"/>
    <xf numFmtId="0" fontId="6" fillId="2" borderId="12" xfId="0" applyFont="1" applyFill="1" applyBorder="1"/>
    <xf numFmtId="0" fontId="7" fillId="2" borderId="3" xfId="0" applyFont="1" applyFill="1" applyBorder="1"/>
    <xf numFmtId="0" fontId="6" fillId="2" borderId="10" xfId="0" applyFont="1" applyFill="1" applyBorder="1"/>
    <xf numFmtId="164" fontId="0" fillId="0" borderId="0" xfId="0" applyNumberFormat="1" applyFill="1"/>
    <xf numFmtId="0" fontId="6" fillId="2" borderId="12" xfId="0" applyFont="1" applyFill="1" applyBorder="1" applyAlignment="1">
      <alignment horizontal="right"/>
    </xf>
    <xf numFmtId="0" fontId="7" fillId="3" borderId="15" xfId="0" applyFont="1" applyFill="1" applyBorder="1"/>
    <xf numFmtId="0" fontId="7" fillId="3" borderId="16" xfId="0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7" fillId="3" borderId="7" xfId="0" applyFont="1" applyFill="1" applyBorder="1"/>
    <xf numFmtId="0" fontId="7" fillId="3" borderId="6" xfId="0" applyFont="1" applyFill="1" applyBorder="1"/>
    <xf numFmtId="0" fontId="7" fillId="3" borderId="3" xfId="0" applyFont="1" applyFill="1" applyBorder="1"/>
    <xf numFmtId="2" fontId="4" fillId="0" borderId="0" xfId="0" applyNumberFormat="1" applyFont="1" applyFill="1"/>
    <xf numFmtId="0" fontId="6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Border="1"/>
    <xf numFmtId="0" fontId="2" fillId="0" borderId="13" xfId="1" applyFont="1" applyBorder="1"/>
    <xf numFmtId="2" fontId="6" fillId="0" borderId="9" xfId="0" applyNumberFormat="1" applyFont="1" applyBorder="1"/>
    <xf numFmtId="2" fontId="6" fillId="0" borderId="0" xfId="0" applyNumberFormat="1" applyFont="1" applyBorder="1"/>
    <xf numFmtId="2" fontId="6" fillId="0" borderId="0" xfId="0" applyNumberFormat="1" applyFont="1" applyFill="1" applyBorder="1"/>
    <xf numFmtId="2" fontId="6" fillId="0" borderId="14" xfId="0" applyNumberFormat="1" applyFont="1" applyFill="1" applyBorder="1"/>
    <xf numFmtId="2" fontId="6" fillId="0" borderId="14" xfId="0" applyNumberFormat="1" applyFont="1" applyBorder="1"/>
    <xf numFmtId="2" fontId="5" fillId="0" borderId="0" xfId="0" applyNumberFormat="1" applyFont="1"/>
    <xf numFmtId="2" fontId="7" fillId="0" borderId="0" xfId="0" applyNumberFormat="1" applyFont="1" applyAlignment="1">
      <alignment wrapText="1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5" borderId="15" xfId="0" applyFont="1" applyFill="1" applyBorder="1"/>
    <xf numFmtId="0" fontId="7" fillId="5" borderId="16" xfId="0" applyFont="1" applyFill="1" applyBorder="1"/>
    <xf numFmtId="0" fontId="13" fillId="0" borderId="0" xfId="0" applyFont="1"/>
    <xf numFmtId="164" fontId="6" fillId="0" borderId="7" xfId="0" applyNumberFormat="1" applyFont="1" applyFill="1" applyBorder="1"/>
    <xf numFmtId="0" fontId="14" fillId="0" borderId="0" xfId="2" applyFont="1"/>
    <xf numFmtId="0" fontId="7" fillId="0" borderId="14" xfId="0" applyFont="1" applyBorder="1" applyAlignment="1">
      <alignment horizontal="left"/>
    </xf>
    <xf numFmtId="2" fontId="7" fillId="3" borderId="16" xfId="0" applyNumberFormat="1" applyFont="1" applyFill="1" applyBorder="1"/>
    <xf numFmtId="164" fontId="7" fillId="3" borderId="16" xfId="0" applyNumberFormat="1" applyFont="1" applyFill="1" applyBorder="1"/>
    <xf numFmtId="164" fontId="7" fillId="3" borderId="9" xfId="0" applyNumberFormat="1" applyFont="1" applyFill="1" applyBorder="1"/>
    <xf numFmtId="165" fontId="7" fillId="3" borderId="13" xfId="0" applyNumberFormat="1" applyFont="1" applyFill="1" applyBorder="1"/>
    <xf numFmtId="2" fontId="7" fillId="3" borderId="13" xfId="0" applyNumberFormat="1" applyFont="1" applyFill="1" applyBorder="1"/>
    <xf numFmtId="164" fontId="7" fillId="3" borderId="14" xfId="0" applyNumberFormat="1" applyFont="1" applyFill="1" applyBorder="1"/>
    <xf numFmtId="0" fontId="7" fillId="3" borderId="17" xfId="0" applyFont="1" applyFill="1" applyBorder="1"/>
    <xf numFmtId="0" fontId="7" fillId="6" borderId="15" xfId="0" applyFont="1" applyFill="1" applyBorder="1"/>
    <xf numFmtId="0" fontId="7" fillId="6" borderId="16" xfId="0" applyFont="1" applyFill="1" applyBorder="1"/>
    <xf numFmtId="2" fontId="7" fillId="6" borderId="16" xfId="0" applyNumberFormat="1" applyFont="1" applyFill="1" applyBorder="1"/>
    <xf numFmtId="164" fontId="7" fillId="6" borderId="16" xfId="0" applyNumberFormat="1" applyFont="1" applyFill="1" applyBorder="1"/>
    <xf numFmtId="0" fontId="7" fillId="6" borderId="7" xfId="0" applyFont="1" applyFill="1" applyBorder="1"/>
    <xf numFmtId="0" fontId="0" fillId="0" borderId="0" xfId="0"/>
    <xf numFmtId="0" fontId="12" fillId="0" borderId="0" xfId="6" applyFill="1"/>
    <xf numFmtId="0" fontId="14" fillId="0" borderId="0" xfId="2" quotePrefix="1" applyFont="1"/>
    <xf numFmtId="0" fontId="12" fillId="0" borderId="0" xfId="6" applyFill="1"/>
    <xf numFmtId="0" fontId="7" fillId="0" borderId="0" xfId="0" applyFont="1" applyAlignment="1">
      <alignment horizontal="left" wrapText="1"/>
    </xf>
    <xf numFmtId="0" fontId="6" fillId="2" borderId="18" xfId="1" applyNumberFormat="1" applyFont="1" applyFill="1" applyBorder="1"/>
    <xf numFmtId="0" fontId="6" fillId="2" borderId="19" xfId="1" applyNumberFormat="1" applyFont="1" applyFill="1" applyBorder="1"/>
    <xf numFmtId="0" fontId="6" fillId="2" borderId="19" xfId="1" applyNumberFormat="1" applyFont="1" applyFill="1" applyBorder="1" applyAlignment="1">
      <alignment horizontal="right"/>
    </xf>
    <xf numFmtId="0" fontId="6" fillId="2" borderId="5" xfId="1" applyNumberFormat="1" applyFont="1" applyFill="1" applyBorder="1"/>
    <xf numFmtId="0" fontId="6" fillId="2" borderId="4" xfId="1" applyNumberFormat="1" applyFont="1" applyFill="1" applyBorder="1"/>
    <xf numFmtId="0" fontId="6" fillId="2" borderId="6" xfId="1" applyNumberFormat="1" applyFont="1" applyFill="1" applyBorder="1"/>
    <xf numFmtId="0" fontId="6" fillId="2" borderId="20" xfId="1" applyNumberFormat="1" applyFont="1" applyFill="1" applyBorder="1"/>
    <xf numFmtId="0" fontId="0" fillId="0" borderId="0" xfId="0" applyFill="1" applyBorder="1"/>
    <xf numFmtId="0" fontId="7" fillId="2" borderId="18" xfId="1" applyNumberFormat="1" applyFont="1" applyFill="1" applyBorder="1"/>
    <xf numFmtId="0" fontId="7" fillId="2" borderId="19" xfId="1" applyNumberFormat="1" applyFont="1" applyFill="1" applyBorder="1"/>
    <xf numFmtId="0" fontId="7" fillId="2" borderId="20" xfId="1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0" fontId="6" fillId="0" borderId="1" xfId="1" applyFont="1" applyBorder="1"/>
    <xf numFmtId="0" fontId="6" fillId="0" borderId="2" xfId="1" applyFont="1" applyBorder="1"/>
    <xf numFmtId="0" fontId="6" fillId="0" borderId="2" xfId="1" applyFont="1" applyFill="1" applyBorder="1"/>
    <xf numFmtId="0" fontId="6" fillId="0" borderId="0" xfId="1" applyFont="1" applyBorder="1"/>
    <xf numFmtId="2" fontId="7" fillId="5" borderId="20" xfId="1" applyNumberFormat="1" applyFont="1" applyFill="1" applyBorder="1"/>
    <xf numFmtId="0" fontId="6" fillId="0" borderId="0" xfId="4" applyFont="1"/>
    <xf numFmtId="0" fontId="15" fillId="2" borderId="0" xfId="0" applyFont="1" applyFill="1"/>
    <xf numFmtId="0" fontId="6" fillId="2" borderId="0" xfId="4" applyFont="1" applyFill="1"/>
    <xf numFmtId="0" fontId="11" fillId="0" borderId="0" xfId="6" applyFont="1" applyFill="1"/>
    <xf numFmtId="0" fontId="7" fillId="0" borderId="14" xfId="0" applyFont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6" fillId="2" borderId="6" xfId="1" applyNumberFormat="1" applyFont="1" applyFill="1" applyBorder="1" applyAlignment="1">
      <alignment horizontal="right"/>
    </xf>
  </cellXfs>
  <cellStyles count="7">
    <cellStyle name="Hyperlink" xfId="2" builtinId="8"/>
    <cellStyle name="Normal" xfId="0" builtinId="0"/>
    <cellStyle name="Normal 2" xfId="3" xr:uid="{00000000-0005-0000-0000-000002000000}"/>
    <cellStyle name="Normal 2 2" xfId="5" xr:uid="{00000000-0005-0000-0000-000003000000}"/>
    <cellStyle name="Normal 2 3" xfId="6" xr:uid="{00000000-0005-0000-0000-000004000000}"/>
    <cellStyle name="Normal 3" xfId="4" xr:uid="{00000000-0005-0000-0000-000005000000}"/>
    <cellStyle name="Normal_1.Total Workforce (Posts)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UK Radiotherapy Radiographic Workforce at 1st November 2015</a:t>
            </a:r>
          </a:p>
          <a:p>
            <a:pPr>
              <a:defRPr/>
            </a:pPr>
            <a:r>
              <a:rPr lang="en-GB"/>
              <a:t> Establishment by Whole Time Equivalent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2414057427547579E-2"/>
          <c:y val="0.10517146796131498"/>
          <c:w val="0.94252890907319375"/>
          <c:h val="0.3771564587193783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multiLvlStrRef>
              <c:f>('2. Total Workforce (WTE)'!$A$4:$B$55,'2. Total Workforce (WTE)'!$A$57:$B$58,'2. Total Workforce (WTE)'!$A$60:$B$64,'2. Total Workforce (WTE)'!$A$66:$B$68)</c:f>
              <c:multiLvlStrCache>
                <c:ptCount val="62"/>
                <c:lvl>
                  <c:pt idx="0">
                    <c:v>Barking, Havering and Redbridge University Hospitals NHS Trust</c:v>
                  </c:pt>
                  <c:pt idx="1">
                    <c:v>Barts Health NHS Trust</c:v>
                  </c:pt>
                  <c:pt idx="2">
                    <c:v>Brighton and Sussex University Hospitals NHS Trust</c:v>
                  </c:pt>
                  <c:pt idx="3">
                    <c:v>Cambridge University Hospitals NHS Foundation Trust</c:v>
                  </c:pt>
                  <c:pt idx="4">
                    <c:v>Christie NHS Foundation Trust</c:v>
                  </c:pt>
                  <c:pt idx="5">
                    <c:v>Clatterbridge Cancer Centre NHS Foundation Trust</c:v>
                  </c:pt>
                  <c:pt idx="6">
                    <c:v>Colchester Hospital University NHS Foundation Trust</c:v>
                  </c:pt>
                  <c:pt idx="7">
                    <c:v>Derby Hospitals NHS Foundation Trust</c:v>
                  </c:pt>
                  <c:pt idx="8">
                    <c:v>East and North Hertfordshire NHS Trust</c:v>
                  </c:pt>
                  <c:pt idx="9">
                    <c:v>Gloucestershire Hospitals NHS Foundation Trust</c:v>
                  </c:pt>
                  <c:pt idx="10">
                    <c:v>Guy's and St Thomas' NHS Foundation Trust</c:v>
                  </c:pt>
                  <c:pt idx="11">
                    <c:v>Hampshire Hospitals NHS Foundation Trust</c:v>
                  </c:pt>
                  <c:pt idx="12">
                    <c:v>Hull and East Yorkshire Hospitals NHS Trust</c:v>
                  </c:pt>
                  <c:pt idx="13">
                    <c:v>Imperial College Healthcare NHS Trust</c:v>
                  </c:pt>
                  <c:pt idx="14">
                    <c:v>Ipswich Hospital NHS Trust</c:v>
                  </c:pt>
                  <c:pt idx="15">
                    <c:v>Lancashire Teaching Hospitals NHS Foundation Trust</c:v>
                  </c:pt>
                  <c:pt idx="16">
                    <c:v>Leeds Teaching Hospitals NHS Trust</c:v>
                  </c:pt>
                  <c:pt idx="17">
                    <c:v>Maidstone and Tunbridge Wells NHS Trust</c:v>
                  </c:pt>
                  <c:pt idx="18">
                    <c:v>Newcastle Upon Tyne Hospitals NHS Foundation Trust</c:v>
                  </c:pt>
                  <c:pt idx="19">
                    <c:v>Norfolk and Norwich University Hospitals NHS Foundation Trust</c:v>
                  </c:pt>
                  <c:pt idx="20">
                    <c:v>North Cumbria University Hospitals NHS Trust</c:v>
                  </c:pt>
                  <c:pt idx="21">
                    <c:v>North Middlesex University Hospital NHS Trust</c:v>
                  </c:pt>
                  <c:pt idx="22">
                    <c:v>Northampton General Hospital NHS Trust</c:v>
                  </c:pt>
                  <c:pt idx="23">
                    <c:v>Nottingham University Hospitals NHS Trust</c:v>
                  </c:pt>
                  <c:pt idx="24">
                    <c:v>Oxford University Hospitals NHS Trust</c:v>
                  </c:pt>
                  <c:pt idx="25">
                    <c:v>Peterborough and Stamford Hospitals NHS Foundation Trust</c:v>
                  </c:pt>
                  <c:pt idx="26">
                    <c:v>Plymouth Hospitals NHS Trust</c:v>
                  </c:pt>
                  <c:pt idx="27">
                    <c:v>Poole Hospital NHS Foundation Trust</c:v>
                  </c:pt>
                  <c:pt idx="28">
                    <c:v>Portsmouth Hospitals NHS Trust</c:v>
                  </c:pt>
                  <c:pt idx="29">
                    <c:v>Royal Berkshire NHS Foundation Trust</c:v>
                  </c:pt>
                  <c:pt idx="30">
                    <c:v>Royal Cornwall Hospitals NHS Trust</c:v>
                  </c:pt>
                  <c:pt idx="31">
                    <c:v>Royal Devon and Exeter NHS Foundation Trust</c:v>
                  </c:pt>
                  <c:pt idx="32">
                    <c:v>Royal Free London NHS Foundation Trust</c:v>
                  </c:pt>
                  <c:pt idx="33">
                    <c:v>Royal Marsden NHS Foundation Trust</c:v>
                  </c:pt>
                  <c:pt idx="34">
                    <c:v>Royal Surrey County Hospital NHS Foundation Trust</c:v>
                  </c:pt>
                  <c:pt idx="35">
                    <c:v>Royal United Hospital Bath NHS Trust</c:v>
                  </c:pt>
                  <c:pt idx="36">
                    <c:v>Royal Wolverhampton NHS Trust</c:v>
                  </c:pt>
                  <c:pt idx="37">
                    <c:v>Sheffield Teaching Hospitals NHS Foundation Trust</c:v>
                  </c:pt>
                  <c:pt idx="38">
                    <c:v>Shrewsbury and Telford Hospital NHS Trust</c:v>
                  </c:pt>
                  <c:pt idx="39">
                    <c:v>South Tees Hospitals NHS Foundation Trust</c:v>
                  </c:pt>
                  <c:pt idx="40">
                    <c:v>Southend University Hospital NHS Foundation Trust</c:v>
                  </c:pt>
                  <c:pt idx="41">
                    <c:v>Taunton and Somerset NHS Foundation Trust</c:v>
                  </c:pt>
                  <c:pt idx="42">
                    <c:v>Torbay and South Devon NHS Foundation Trust</c:v>
                  </c:pt>
                  <c:pt idx="43">
                    <c:v>United Lincolnshire Hospitals NHS Trust</c:v>
                  </c:pt>
                  <c:pt idx="44">
                    <c:v>University College London Hospitals NHS Foundation Trust</c:v>
                  </c:pt>
                  <c:pt idx="45">
                    <c:v>University Hospitals of North Midlands NHS Trust</c:v>
                  </c:pt>
                  <c:pt idx="46">
                    <c:v>University Hospital Southampton NHS Foundation Trust</c:v>
                  </c:pt>
                  <c:pt idx="47">
                    <c:v>University Hospitals Birmingham NHS Foundation Trust</c:v>
                  </c:pt>
                  <c:pt idx="48">
                    <c:v>University Hospitals Bristol NHS Foundation Trust</c:v>
                  </c:pt>
                  <c:pt idx="49">
                    <c:v>University Hospitals Coventry and Warwickshire NHS Trust</c:v>
                  </c:pt>
                  <c:pt idx="50">
                    <c:v>University Hospitals of Leicester NHS Trust</c:v>
                  </c:pt>
                  <c:pt idx="51">
                    <c:v>Worcestershire Acute Hospitals NHS Trust</c:v>
                  </c:pt>
                  <c:pt idx="52">
                    <c:v>Belfast Health and Social Care Trust</c:v>
                  </c:pt>
                  <c:pt idx="53">
                    <c:v>Western Heath &amp; Social Care Trust</c:v>
                  </c:pt>
                  <c:pt idx="54">
                    <c:v>NHS Grampian</c:v>
                  </c:pt>
                  <c:pt idx="55">
                    <c:v>NHS Greater Glasgow and Clyde</c:v>
                  </c:pt>
                  <c:pt idx="56">
                    <c:v>NHS Highland</c:v>
                  </c:pt>
                  <c:pt idx="57">
                    <c:v>NHS Lothian</c:v>
                  </c:pt>
                  <c:pt idx="58">
                    <c:v>NHS Tayside</c:v>
                  </c:pt>
                  <c:pt idx="59">
                    <c:v>Abertawe Bro Morgannwg University Health Board</c:v>
                  </c:pt>
                  <c:pt idx="60">
                    <c:v>Betsi Cadwaladr University Health Board</c:v>
                  </c:pt>
                  <c:pt idx="61">
                    <c:v>Velindre NHS Trust</c:v>
                  </c:pt>
                </c:lvl>
                <c:lvl>
                  <c:pt idx="0">
                    <c:v>England</c:v>
                  </c:pt>
                  <c:pt idx="52">
                    <c:v>N Ireland</c:v>
                  </c:pt>
                  <c:pt idx="54">
                    <c:v>Scotland</c:v>
                  </c:pt>
                  <c:pt idx="59">
                    <c:v>Wales</c:v>
                  </c:pt>
                </c:lvl>
              </c:multiLvlStrCache>
            </c:multiLvlStrRef>
          </c:cat>
          <c:val>
            <c:numRef>
              <c:f>('2. Total Workforce (WTE)'!$N$4:$N$55,'2. Total Workforce (WTE)'!$N$57:$N$58,'2. Total Workforce (WTE)'!$N$60:$N$64,'2. Total Workforce (WTE)'!$N$66:$N$68)</c:f>
              <c:numCache>
                <c:formatCode>General</c:formatCode>
                <c:ptCount val="62"/>
                <c:pt idx="0">
                  <c:v>30.9</c:v>
                </c:pt>
                <c:pt idx="1">
                  <c:v>39.619999999999997</c:v>
                </c:pt>
                <c:pt idx="2">
                  <c:v>50.379999999999995</c:v>
                </c:pt>
                <c:pt idx="3">
                  <c:v>63.900000000000006</c:v>
                </c:pt>
                <c:pt idx="4">
                  <c:v>112</c:v>
                </c:pt>
                <c:pt idx="5">
                  <c:v>115.64</c:v>
                </c:pt>
                <c:pt idx="6">
                  <c:v>43.320000000000007</c:v>
                </c:pt>
                <c:pt idx="7">
                  <c:v>44.22</c:v>
                </c:pt>
                <c:pt idx="8">
                  <c:v>66.539999999999992</c:v>
                </c:pt>
                <c:pt idx="9">
                  <c:v>53.5</c:v>
                </c:pt>
                <c:pt idx="10">
                  <c:v>87.080000000000013</c:v>
                </c:pt>
                <c:pt idx="11">
                  <c:v>7.3999999999999995</c:v>
                </c:pt>
                <c:pt idx="12">
                  <c:v>45</c:v>
                </c:pt>
                <c:pt idx="13">
                  <c:v>57</c:v>
                </c:pt>
                <c:pt idx="14">
                  <c:v>26.91</c:v>
                </c:pt>
                <c:pt idx="15">
                  <c:v>78.25</c:v>
                </c:pt>
                <c:pt idx="16">
                  <c:v>87</c:v>
                </c:pt>
                <c:pt idx="17">
                  <c:v>78.2</c:v>
                </c:pt>
                <c:pt idx="18">
                  <c:v>66.86</c:v>
                </c:pt>
                <c:pt idx="19">
                  <c:v>60.489999999999995</c:v>
                </c:pt>
                <c:pt idx="20">
                  <c:v>17.130000000000003</c:v>
                </c:pt>
                <c:pt idx="21">
                  <c:v>22.7</c:v>
                </c:pt>
                <c:pt idx="22">
                  <c:v>26.240000000000002</c:v>
                </c:pt>
                <c:pt idx="23">
                  <c:v>62.029999999999994</c:v>
                </c:pt>
                <c:pt idx="24">
                  <c:v>76.599999999999994</c:v>
                </c:pt>
                <c:pt idx="25">
                  <c:v>24.2</c:v>
                </c:pt>
                <c:pt idx="26">
                  <c:v>23.599999999999998</c:v>
                </c:pt>
                <c:pt idx="27">
                  <c:v>42.21</c:v>
                </c:pt>
                <c:pt idx="28">
                  <c:v>37</c:v>
                </c:pt>
                <c:pt idx="29">
                  <c:v>39.83</c:v>
                </c:pt>
                <c:pt idx="30">
                  <c:v>19.16</c:v>
                </c:pt>
                <c:pt idx="31">
                  <c:v>36.6</c:v>
                </c:pt>
                <c:pt idx="32">
                  <c:v>18.670000000000002</c:v>
                </c:pt>
                <c:pt idx="33">
                  <c:v>93.3</c:v>
                </c:pt>
                <c:pt idx="34">
                  <c:v>84.3</c:v>
                </c:pt>
                <c:pt idx="35">
                  <c:v>16.8</c:v>
                </c:pt>
                <c:pt idx="36">
                  <c:v>42.429999999999993</c:v>
                </c:pt>
                <c:pt idx="37">
                  <c:v>63.73</c:v>
                </c:pt>
                <c:pt idx="38">
                  <c:v>29.1</c:v>
                </c:pt>
                <c:pt idx="39">
                  <c:v>59.53</c:v>
                </c:pt>
                <c:pt idx="40">
                  <c:v>34.299999999999997</c:v>
                </c:pt>
                <c:pt idx="41">
                  <c:v>29.8</c:v>
                </c:pt>
                <c:pt idx="42">
                  <c:v>22.700000000000003</c:v>
                </c:pt>
                <c:pt idx="43">
                  <c:v>33.909999999999997</c:v>
                </c:pt>
                <c:pt idx="44">
                  <c:v>47.72</c:v>
                </c:pt>
                <c:pt idx="45">
                  <c:v>42.3</c:v>
                </c:pt>
                <c:pt idx="46">
                  <c:v>66.23</c:v>
                </c:pt>
                <c:pt idx="47">
                  <c:v>79.099999999999994</c:v>
                </c:pt>
                <c:pt idx="48">
                  <c:v>54.240000000000009</c:v>
                </c:pt>
                <c:pt idx="49">
                  <c:v>44</c:v>
                </c:pt>
                <c:pt idx="50">
                  <c:v>35.4</c:v>
                </c:pt>
                <c:pt idx="51">
                  <c:v>32.400000000000006</c:v>
                </c:pt>
                <c:pt idx="52">
                  <c:v>86.6</c:v>
                </c:pt>
                <c:pt idx="53">
                  <c:v>14</c:v>
                </c:pt>
                <c:pt idx="54">
                  <c:v>24.62</c:v>
                </c:pt>
                <c:pt idx="55">
                  <c:v>129.19999999999999</c:v>
                </c:pt>
                <c:pt idx="56">
                  <c:v>17.62</c:v>
                </c:pt>
                <c:pt idx="57">
                  <c:v>64.45</c:v>
                </c:pt>
                <c:pt idx="58">
                  <c:v>31</c:v>
                </c:pt>
                <c:pt idx="59">
                  <c:v>34.120000000000005</c:v>
                </c:pt>
                <c:pt idx="60">
                  <c:v>36.75</c:v>
                </c:pt>
                <c:pt idx="61">
                  <c:v>95.61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2-4192-ADE6-D7C56DC37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38848"/>
        <c:axId val="107440384"/>
      </c:barChart>
      <c:catAx>
        <c:axId val="10743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440384"/>
        <c:crosses val="autoZero"/>
        <c:auto val="1"/>
        <c:lblAlgn val="ctr"/>
        <c:lblOffset val="100"/>
        <c:noMultiLvlLbl val="0"/>
      </c:catAx>
      <c:valAx>
        <c:axId val="10744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438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Anticipated retirement</a:t>
            </a:r>
            <a:r>
              <a:rPr lang="en-GB" sz="1600" baseline="0"/>
              <a:t> by AfC band</a:t>
            </a:r>
            <a:endParaRPr lang="en-GB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0.18348388743073782"/>
          <c:w val="0.56802580927384072"/>
          <c:h val="0.60236475648877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Retirement'!$K$3</c:f>
              <c:strCache>
                <c:ptCount val="1"/>
                <c:pt idx="0">
                  <c:v>before 31 October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Retirement'!$J$4:$J$14</c:f>
              <c:str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8a</c:v>
                </c:pt>
                <c:pt idx="6">
                  <c:v>8b</c:v>
                </c:pt>
                <c:pt idx="7">
                  <c:v>8c</c:v>
                </c:pt>
                <c:pt idx="8">
                  <c:v>8d</c:v>
                </c:pt>
                <c:pt idx="9">
                  <c:v>9</c:v>
                </c:pt>
                <c:pt idx="10">
                  <c:v>N/A</c:v>
                </c:pt>
              </c:strCache>
            </c:strRef>
          </c:cat>
          <c:val>
            <c:numRef>
              <c:f>'6. Retirement'!$K$4:$K$14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C-4A29-B4DA-110C74CB00F5}"/>
            </c:ext>
          </c:extLst>
        </c:ser>
        <c:ser>
          <c:idx val="1"/>
          <c:order val="1"/>
          <c:tx>
            <c:strRef>
              <c:f>'6. Retirement'!$L$3</c:f>
              <c:strCache>
                <c:ptCount val="1"/>
                <c:pt idx="0">
                  <c:v>between 1 November 2016 and 31 October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Retirement'!$J$4:$J$14</c:f>
              <c:str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8a</c:v>
                </c:pt>
                <c:pt idx="6">
                  <c:v>8b</c:v>
                </c:pt>
                <c:pt idx="7">
                  <c:v>8c</c:v>
                </c:pt>
                <c:pt idx="8">
                  <c:v>8d</c:v>
                </c:pt>
                <c:pt idx="9">
                  <c:v>9</c:v>
                </c:pt>
                <c:pt idx="10">
                  <c:v>N/A</c:v>
                </c:pt>
              </c:strCache>
            </c:strRef>
          </c:cat>
          <c:val>
            <c:numRef>
              <c:f>'6. Retirement'!$L$4:$L$14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12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C-4A29-B4DA-110C74CB00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025728"/>
        <c:axId val="110027904"/>
      </c:barChart>
      <c:catAx>
        <c:axId val="1100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AfC band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0027904"/>
        <c:crosses val="autoZero"/>
        <c:auto val="1"/>
        <c:lblAlgn val="ctr"/>
        <c:lblOffset val="100"/>
        <c:noMultiLvlLbl val="0"/>
      </c:catAx>
      <c:valAx>
        <c:axId val="11002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anticipated</a:t>
                </a:r>
                <a:r>
                  <a:rPr lang="en-GB" baseline="0"/>
                  <a:t> retirees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02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169488188976381"/>
          <c:y val="0.37044546515018956"/>
          <c:w val="0.28163845144356953"/>
          <c:h val="0.391192038495188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Frequency of titles used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'7. Protected Titles'!$B$3</c:f>
              <c:strCache>
                <c:ptCount val="1"/>
                <c:pt idx="0">
                  <c:v>Number of centres using this title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Protected Titles'!$A$4:$A$11</c:f>
              <c:strCache>
                <c:ptCount val="8"/>
                <c:pt idx="0">
                  <c:v>Dosimetrist</c:v>
                </c:pt>
                <c:pt idx="1">
                  <c:v>Planning Radiographer</c:v>
                </c:pt>
                <c:pt idx="2">
                  <c:v>Radiographer</c:v>
                </c:pt>
                <c:pt idx="3">
                  <c:v>Radiotherapist</c:v>
                </c:pt>
                <c:pt idx="4">
                  <c:v>Therapeutic Radiographer</c:v>
                </c:pt>
                <c:pt idx="5">
                  <c:v>Therapy Radiographer</c:v>
                </c:pt>
                <c:pt idx="6">
                  <c:v>Treatment Radiographer</c:v>
                </c:pt>
                <c:pt idx="7">
                  <c:v>Other</c:v>
                </c:pt>
              </c:strCache>
            </c:strRef>
          </c:cat>
          <c:val>
            <c:numRef>
              <c:f>'7. Protected Titles'!$B$4:$B$11</c:f>
              <c:numCache>
                <c:formatCode>General</c:formatCode>
                <c:ptCount val="8"/>
                <c:pt idx="0">
                  <c:v>18</c:v>
                </c:pt>
                <c:pt idx="1">
                  <c:v>15</c:v>
                </c:pt>
                <c:pt idx="2">
                  <c:v>23</c:v>
                </c:pt>
                <c:pt idx="3">
                  <c:v>4</c:v>
                </c:pt>
                <c:pt idx="4">
                  <c:v>36</c:v>
                </c:pt>
                <c:pt idx="5">
                  <c:v>46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C-4022-A07D-7384FED981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094976"/>
        <c:axId val="110240128"/>
      </c:barChart>
      <c:catAx>
        <c:axId val="11009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0240128"/>
        <c:crosses val="autoZero"/>
        <c:auto val="1"/>
        <c:lblAlgn val="ctr"/>
        <c:lblOffset val="100"/>
        <c:noMultiLvlLbl val="0"/>
      </c:catAx>
      <c:valAx>
        <c:axId val="11024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Centres using this title (n=68)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09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Reasons for leaving post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'8. Reasons for leaving post'!$B$3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Reasons for leaving post'!$A$4:$A$13</c:f>
              <c:strCache>
                <c:ptCount val="10"/>
                <c:pt idx="0">
                  <c:v>Retirement</c:v>
                </c:pt>
                <c:pt idx="1">
                  <c:v>Promotion in other RT centre</c:v>
                </c:pt>
                <c:pt idx="2">
                  <c:v>Personal reasons</c:v>
                </c:pt>
                <c:pt idx="3">
                  <c:v>Other - cost of living vs salary</c:v>
                </c:pt>
                <c:pt idx="4">
                  <c:v>Other - moved to private</c:v>
                </c:pt>
                <c:pt idx="5">
                  <c:v>Other - various reasons</c:v>
                </c:pt>
                <c:pt idx="6">
                  <c:v>None have left</c:v>
                </c:pt>
                <c:pt idx="7">
                  <c:v>Left profession still in health services</c:v>
                </c:pt>
                <c:pt idx="8">
                  <c:v>Left profession outside of health services</c:v>
                </c:pt>
                <c:pt idx="9">
                  <c:v>Education - radiotherapy</c:v>
                </c:pt>
              </c:strCache>
            </c:strRef>
          </c:cat>
          <c:val>
            <c:numRef>
              <c:f>'8. Reasons for leaving post'!$B$4:$B$13</c:f>
              <c:numCache>
                <c:formatCode>General</c:formatCode>
                <c:ptCount val="10"/>
                <c:pt idx="0">
                  <c:v>22</c:v>
                </c:pt>
                <c:pt idx="1">
                  <c:v>46</c:v>
                </c:pt>
                <c:pt idx="2">
                  <c:v>45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12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E-4FC9-ABF3-B7BD43CF57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687168"/>
        <c:axId val="111688704"/>
      </c:barChart>
      <c:catAx>
        <c:axId val="11168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1688704"/>
        <c:crosses val="autoZero"/>
        <c:auto val="1"/>
        <c:lblAlgn val="ctr"/>
        <c:lblOffset val="100"/>
        <c:noMultiLvlLbl val="0"/>
      </c:catAx>
      <c:valAx>
        <c:axId val="111688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responses (n=68)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68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Number of centres making use of Agency Staff (n=68)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'9. Use of Agency Staff'!$B$3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6C-4A7F-8317-940CD937BC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6C-4A7F-8317-940CD937BC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 Use of Agency Staff'!$A$4:$A$5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'9. Use of Agency Staff'!$B$4:$B$5</c:f>
              <c:numCache>
                <c:formatCode>General</c:formatCode>
                <c:ptCount val="2"/>
                <c:pt idx="0">
                  <c:v>17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B-49BA-83E5-9228965078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Number of Agency Staff used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Use of Agency Staff'!$B$19</c:f>
              <c:strCache>
                <c:ptCount val="1"/>
                <c:pt idx="0">
                  <c:v>Trained in UK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Use of Agency Staff'!$A$20:$A$21</c:f>
              <c:strCache>
                <c:ptCount val="2"/>
                <c:pt idx="0">
                  <c:v>Band 5</c:v>
                </c:pt>
                <c:pt idx="1">
                  <c:v>Band 6</c:v>
                </c:pt>
              </c:strCache>
            </c:strRef>
          </c:cat>
          <c:val>
            <c:numRef>
              <c:f>'9. Use of Agency Staff'!$B$20:$B$21</c:f>
              <c:numCache>
                <c:formatCode>General</c:formatCode>
                <c:ptCount val="2"/>
                <c:pt idx="0">
                  <c:v>2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C-4179-AE04-60D1ED05F726}"/>
            </c:ext>
          </c:extLst>
        </c:ser>
        <c:ser>
          <c:idx val="1"/>
          <c:order val="1"/>
          <c:tx>
            <c:strRef>
              <c:f>'9. Use of Agency Staff'!$C$19</c:f>
              <c:strCache>
                <c:ptCount val="1"/>
                <c:pt idx="0">
                  <c:v>Trained elsewhere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Use of Agency Staff'!$A$20:$A$21</c:f>
              <c:strCache>
                <c:ptCount val="2"/>
                <c:pt idx="0">
                  <c:v>Band 5</c:v>
                </c:pt>
                <c:pt idx="1">
                  <c:v>Band 6</c:v>
                </c:pt>
              </c:strCache>
            </c:strRef>
          </c:cat>
          <c:val>
            <c:numRef>
              <c:f>'9. Use of Agency Staff'!$C$20:$C$21</c:f>
              <c:numCache>
                <c:formatCode>General</c:formatCode>
                <c:ptCount val="2"/>
                <c:pt idx="0">
                  <c:v>4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C-4179-AE04-60D1ED05F7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620568"/>
        <c:axId val="410619912"/>
      </c:barChart>
      <c:catAx>
        <c:axId val="4106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19912"/>
        <c:crosses val="autoZero"/>
        <c:auto val="1"/>
        <c:lblAlgn val="ctr"/>
        <c:lblOffset val="100"/>
        <c:noMultiLvlLbl val="0"/>
      </c:catAx>
      <c:valAx>
        <c:axId val="41061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4500" cy="6096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158750</xdr:rowOff>
    </xdr:from>
    <xdr:to>
      <xdr:col>13</xdr:col>
      <xdr:colOff>542925</xdr:colOff>
      <xdr:row>14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993775</xdr:colOff>
      <xdr:row>2</xdr:row>
      <xdr:rowOff>50800</xdr:rowOff>
    </xdr:from>
    <xdr:to>
      <xdr:col>8</xdr:col>
      <xdr:colOff>15875</xdr:colOff>
      <xdr:row>18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1311274</xdr:colOff>
      <xdr:row>2</xdr:row>
      <xdr:rowOff>25400</xdr:rowOff>
    </xdr:from>
    <xdr:to>
      <xdr:col>5</xdr:col>
      <xdr:colOff>393699</xdr:colOff>
      <xdr:row>19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12700</xdr:rowOff>
    </xdr:from>
    <xdr:to>
      <xdr:col>11</xdr:col>
      <xdr:colOff>323850</xdr:colOff>
      <xdr:row>16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</xdr:colOff>
      <xdr:row>17</xdr:row>
      <xdr:rowOff>177800</xdr:rowOff>
    </xdr:from>
    <xdr:to>
      <xdr:col>11</xdr:col>
      <xdr:colOff>330200</xdr:colOff>
      <xdr:row>32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tabSelected="1" workbookViewId="0"/>
  </sheetViews>
  <sheetFormatPr baseColWidth="10" defaultColWidth="8.83203125" defaultRowHeight="15"/>
  <cols>
    <col min="2" max="2" width="28.5" customWidth="1"/>
    <col min="3" max="3" width="106.6640625" customWidth="1"/>
  </cols>
  <sheetData>
    <row r="1" spans="1:3" ht="26">
      <c r="A1" s="66" t="s">
        <v>133</v>
      </c>
      <c r="B1" s="16"/>
      <c r="C1" s="16"/>
    </row>
    <row r="2" spans="1:3">
      <c r="A2" s="16"/>
      <c r="B2" s="16"/>
      <c r="C2" s="16"/>
    </row>
    <row r="3" spans="1:3" s="1" customFormat="1">
      <c r="A3" s="17"/>
      <c r="B3" s="17" t="s">
        <v>0</v>
      </c>
      <c r="C3" s="17" t="s">
        <v>1</v>
      </c>
    </row>
    <row r="4" spans="1:3">
      <c r="A4" s="16"/>
      <c r="B4" s="19" t="s">
        <v>63</v>
      </c>
      <c r="C4" s="16" t="s">
        <v>87</v>
      </c>
    </row>
    <row r="5" spans="1:3">
      <c r="A5" s="16"/>
      <c r="B5" s="19" t="s">
        <v>66</v>
      </c>
      <c r="C5" s="16" t="s">
        <v>88</v>
      </c>
    </row>
    <row r="6" spans="1:3">
      <c r="A6" s="16"/>
      <c r="B6" s="65" t="s">
        <v>64</v>
      </c>
      <c r="C6" s="16" t="s">
        <v>89</v>
      </c>
    </row>
    <row r="7" spans="1:3" ht="16">
      <c r="A7" s="16"/>
      <c r="B7" s="19" t="s">
        <v>65</v>
      </c>
      <c r="C7" s="18" t="s">
        <v>90</v>
      </c>
    </row>
    <row r="8" spans="1:3">
      <c r="A8" s="16"/>
      <c r="B8" s="19" t="s">
        <v>92</v>
      </c>
      <c r="C8" s="16" t="s">
        <v>91</v>
      </c>
    </row>
    <row r="9" spans="1:3">
      <c r="B9" s="110" t="s">
        <v>105</v>
      </c>
      <c r="C9" s="16" t="s">
        <v>106</v>
      </c>
    </row>
    <row r="10" spans="1:3">
      <c r="B10" s="126" t="s">
        <v>108</v>
      </c>
      <c r="C10" s="16" t="s">
        <v>109</v>
      </c>
    </row>
    <row r="11" spans="1:3">
      <c r="B11" s="110" t="s">
        <v>130</v>
      </c>
      <c r="C11" s="16" t="s">
        <v>131</v>
      </c>
    </row>
    <row r="12" spans="1:3">
      <c r="A12" s="142"/>
      <c r="B12" s="126" t="s">
        <v>158</v>
      </c>
      <c r="C12" s="16" t="s">
        <v>159</v>
      </c>
    </row>
  </sheetData>
  <hyperlinks>
    <hyperlink ref="B4" location="'1. Total Workforce (Posts)'!A1" display="1. Total Workforce (Posts)" xr:uid="{00000000-0004-0000-0000-000000000000}"/>
    <hyperlink ref="B5" location="'2. Total Workforce (WTE)'!A1" display="2. Total Workforce (WTE)" xr:uid="{00000000-0004-0000-0000-000001000000}"/>
    <hyperlink ref="B7" location="'4. Vacancy Rate'!A1" display="4. Vacancy Rate" xr:uid="{00000000-0004-0000-0000-000002000000}"/>
    <hyperlink ref="B8" location="'5. AfC with Occupancy'!A1" display="5. AfC &amp; Occupancy" xr:uid="{00000000-0004-0000-0000-000003000000}"/>
    <hyperlink ref="B9" location="'6. Retirement'!A1" display="6. Retirement" xr:uid="{00000000-0004-0000-0000-000004000000}"/>
    <hyperlink ref="B10" location="'7. Protected Titles'!A1" display="7. Protected Titles" xr:uid="{00000000-0004-0000-0000-000005000000}"/>
    <hyperlink ref="B11" location="'8. Reasons for leaving post'!A1" display=" 8. Reasons for leaving post" xr:uid="{00000000-0004-0000-0000-000006000000}"/>
    <hyperlink ref="B12" location="'9. Use of Agency Staff'!A1" display="9. Use of Agency Staff" xr:uid="{00000000-0004-0000-0000-000007000000}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08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8.83203125" defaultRowHeight="15"/>
  <cols>
    <col min="1" max="1" width="13.5" customWidth="1"/>
    <col min="2" max="2" width="72.6640625" customWidth="1"/>
    <col min="3" max="13" width="6.6640625" customWidth="1"/>
    <col min="14" max="14" width="7.5" bestFit="1" customWidth="1"/>
    <col min="15" max="15" width="10.5" style="4" customWidth="1"/>
    <col min="16" max="16" width="15.5" style="4" customWidth="1"/>
    <col min="17" max="17" width="9.6640625" style="4" customWidth="1"/>
    <col min="18" max="18" width="17.1640625" style="4" customWidth="1"/>
  </cols>
  <sheetData>
    <row r="1" spans="1:18" ht="26">
      <c r="A1" s="66" t="s">
        <v>133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</row>
    <row r="2" spans="1:18" ht="19">
      <c r="A2" s="20" t="s">
        <v>2</v>
      </c>
      <c r="B2" s="9"/>
      <c r="C2" s="30"/>
      <c r="D2" s="74"/>
      <c r="E2" s="30"/>
      <c r="F2" s="30"/>
      <c r="G2" s="30"/>
      <c r="H2" s="30"/>
      <c r="I2" s="30"/>
      <c r="J2" s="30"/>
      <c r="K2" s="30"/>
      <c r="L2" s="30"/>
      <c r="M2" s="30"/>
      <c r="N2" s="12"/>
      <c r="O2" s="10"/>
      <c r="P2" s="10"/>
      <c r="Q2" s="10"/>
      <c r="R2" s="10"/>
    </row>
    <row r="3" spans="1:18"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"/>
      <c r="O3" s="10"/>
      <c r="P3" s="10"/>
      <c r="Q3" s="10"/>
      <c r="R3" s="10"/>
    </row>
    <row r="4" spans="1:18" s="17" customFormat="1" ht="32.25" customHeight="1">
      <c r="A4" s="17" t="s">
        <v>3</v>
      </c>
      <c r="B4" s="17" t="s">
        <v>4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 t="s">
        <v>5</v>
      </c>
      <c r="I4" s="21" t="s">
        <v>6</v>
      </c>
      <c r="J4" s="21" t="s">
        <v>7</v>
      </c>
      <c r="K4" s="21" t="s">
        <v>53</v>
      </c>
      <c r="L4" s="21">
        <v>9</v>
      </c>
      <c r="M4" s="21" t="s">
        <v>8</v>
      </c>
      <c r="N4" s="128" t="s">
        <v>138</v>
      </c>
      <c r="O4" s="22" t="s">
        <v>137</v>
      </c>
      <c r="P4" s="36" t="s">
        <v>136</v>
      </c>
      <c r="Q4" s="22" t="s">
        <v>94</v>
      </c>
      <c r="R4" s="36" t="s">
        <v>135</v>
      </c>
    </row>
    <row r="5" spans="1:18">
      <c r="A5" s="16" t="s">
        <v>9</v>
      </c>
      <c r="B5" s="143" t="s">
        <v>82</v>
      </c>
      <c r="C5" s="140">
        <v>0</v>
      </c>
      <c r="D5" s="140">
        <v>4</v>
      </c>
      <c r="E5" s="140">
        <v>11</v>
      </c>
      <c r="F5" s="140">
        <v>7</v>
      </c>
      <c r="G5" s="140">
        <v>9</v>
      </c>
      <c r="H5" s="140">
        <v>3</v>
      </c>
      <c r="I5" s="140">
        <v>1</v>
      </c>
      <c r="J5" s="140">
        <v>0</v>
      </c>
      <c r="K5" s="140">
        <v>0</v>
      </c>
      <c r="L5" s="140">
        <v>0</v>
      </c>
      <c r="M5" s="140">
        <v>0</v>
      </c>
      <c r="N5" s="35">
        <f t="shared" ref="N5:N36" si="0">SUM(C5:M5)</f>
        <v>35</v>
      </c>
      <c r="O5" s="79">
        <v>28</v>
      </c>
      <c r="P5" s="23">
        <f t="shared" ref="P5:P36" si="1">(N5-O5)/O5</f>
        <v>0.25</v>
      </c>
      <c r="Q5" s="129">
        <v>37</v>
      </c>
      <c r="R5" s="23">
        <f t="shared" ref="R5:R15" si="2">(N5-Q5)/Q5</f>
        <v>-5.4054054054054057E-2</v>
      </c>
    </row>
    <row r="6" spans="1:18">
      <c r="A6" s="16"/>
      <c r="B6" s="144" t="s">
        <v>77</v>
      </c>
      <c r="C6" s="140">
        <v>0</v>
      </c>
      <c r="D6" s="140">
        <v>0</v>
      </c>
      <c r="E6" s="140">
        <v>7</v>
      </c>
      <c r="F6" s="140">
        <v>9</v>
      </c>
      <c r="G6" s="140">
        <v>15</v>
      </c>
      <c r="H6" s="140">
        <v>4</v>
      </c>
      <c r="I6" s="140">
        <v>1</v>
      </c>
      <c r="J6" s="140">
        <v>0</v>
      </c>
      <c r="K6" s="140">
        <v>0</v>
      </c>
      <c r="L6" s="140">
        <v>0</v>
      </c>
      <c r="M6" s="140">
        <v>0</v>
      </c>
      <c r="N6" s="32">
        <f t="shared" si="0"/>
        <v>36</v>
      </c>
      <c r="O6" s="77">
        <v>35</v>
      </c>
      <c r="P6" s="23">
        <f t="shared" si="1"/>
        <v>2.8571428571428571E-2</v>
      </c>
      <c r="Q6" s="130">
        <v>36</v>
      </c>
      <c r="R6" s="23">
        <f t="shared" si="2"/>
        <v>0</v>
      </c>
    </row>
    <row r="7" spans="1:18">
      <c r="A7" s="16"/>
      <c r="B7" s="144" t="s">
        <v>10</v>
      </c>
      <c r="C7" s="140">
        <v>2</v>
      </c>
      <c r="D7" s="140">
        <v>2</v>
      </c>
      <c r="E7" s="140">
        <v>10</v>
      </c>
      <c r="F7" s="140">
        <v>19</v>
      </c>
      <c r="G7" s="140">
        <v>12</v>
      </c>
      <c r="H7" s="140">
        <v>9</v>
      </c>
      <c r="I7" s="140">
        <v>1</v>
      </c>
      <c r="J7" s="140">
        <v>1</v>
      </c>
      <c r="K7" s="140">
        <v>0</v>
      </c>
      <c r="L7" s="140">
        <v>0</v>
      </c>
      <c r="M7" s="140">
        <v>0</v>
      </c>
      <c r="N7" s="32">
        <f t="shared" si="0"/>
        <v>56</v>
      </c>
      <c r="O7" s="77">
        <v>48.64</v>
      </c>
      <c r="P7" s="23">
        <f t="shared" si="1"/>
        <v>0.15131578947368421</v>
      </c>
      <c r="Q7" s="130">
        <v>48</v>
      </c>
      <c r="R7" s="23">
        <f t="shared" si="2"/>
        <v>0.16666666666666666</v>
      </c>
    </row>
    <row r="8" spans="1:18">
      <c r="A8" s="16"/>
      <c r="B8" s="144" t="s">
        <v>11</v>
      </c>
      <c r="C8" s="140">
        <v>0</v>
      </c>
      <c r="D8" s="140">
        <v>3</v>
      </c>
      <c r="E8" s="140">
        <v>19</v>
      </c>
      <c r="F8" s="140">
        <v>22</v>
      </c>
      <c r="G8" s="140">
        <v>19</v>
      </c>
      <c r="H8" s="140">
        <v>9</v>
      </c>
      <c r="I8" s="140">
        <v>2</v>
      </c>
      <c r="J8" s="140">
        <v>0</v>
      </c>
      <c r="K8" s="140">
        <v>0</v>
      </c>
      <c r="L8" s="140">
        <v>0</v>
      </c>
      <c r="M8" s="140">
        <v>0</v>
      </c>
      <c r="N8" s="32">
        <f t="shared" si="0"/>
        <v>74</v>
      </c>
      <c r="O8" s="77">
        <v>73</v>
      </c>
      <c r="P8" s="23">
        <f t="shared" si="1"/>
        <v>1.3698630136986301E-2</v>
      </c>
      <c r="Q8" s="130">
        <v>71</v>
      </c>
      <c r="R8" s="23">
        <f t="shared" si="2"/>
        <v>4.2253521126760563E-2</v>
      </c>
    </row>
    <row r="9" spans="1:18">
      <c r="A9" s="16"/>
      <c r="B9" s="144" t="s">
        <v>95</v>
      </c>
      <c r="C9" s="140">
        <v>0</v>
      </c>
      <c r="D9" s="140">
        <v>0</v>
      </c>
      <c r="E9" s="140">
        <v>30</v>
      </c>
      <c r="F9" s="140">
        <v>65</v>
      </c>
      <c r="G9" s="140">
        <v>18</v>
      </c>
      <c r="H9" s="140">
        <v>9</v>
      </c>
      <c r="I9" s="140">
        <v>1</v>
      </c>
      <c r="J9" s="140">
        <v>1</v>
      </c>
      <c r="K9" s="140">
        <v>0</v>
      </c>
      <c r="L9" s="140">
        <v>0</v>
      </c>
      <c r="M9" s="140">
        <v>0</v>
      </c>
      <c r="N9" s="32">
        <f t="shared" si="0"/>
        <v>124</v>
      </c>
      <c r="O9" s="77">
        <v>124</v>
      </c>
      <c r="P9" s="23">
        <f t="shared" si="1"/>
        <v>0</v>
      </c>
      <c r="Q9" s="130">
        <v>126</v>
      </c>
      <c r="R9" s="23">
        <f t="shared" si="2"/>
        <v>-1.5873015873015872E-2</v>
      </c>
    </row>
    <row r="10" spans="1:18">
      <c r="A10" s="16"/>
      <c r="B10" s="144" t="s">
        <v>96</v>
      </c>
      <c r="C10" s="140">
        <v>0</v>
      </c>
      <c r="D10" s="140">
        <v>5</v>
      </c>
      <c r="E10" s="140">
        <v>37</v>
      </c>
      <c r="F10" s="140">
        <v>50</v>
      </c>
      <c r="G10" s="140">
        <v>34</v>
      </c>
      <c r="H10" s="140">
        <v>9</v>
      </c>
      <c r="I10" s="140">
        <v>3</v>
      </c>
      <c r="J10" s="140">
        <v>0</v>
      </c>
      <c r="K10" s="140">
        <v>1</v>
      </c>
      <c r="L10" s="140">
        <v>0</v>
      </c>
      <c r="M10" s="140">
        <v>0</v>
      </c>
      <c r="N10" s="32">
        <f t="shared" si="0"/>
        <v>139</v>
      </c>
      <c r="O10" s="77">
        <v>113.38999999999999</v>
      </c>
      <c r="P10" s="23">
        <f t="shared" si="1"/>
        <v>0.22585765940559147</v>
      </c>
      <c r="Q10" s="130">
        <v>143</v>
      </c>
      <c r="R10" s="23">
        <f t="shared" si="2"/>
        <v>-2.7972027972027972E-2</v>
      </c>
    </row>
    <row r="11" spans="1:18">
      <c r="A11" s="16"/>
      <c r="B11" s="144" t="s">
        <v>12</v>
      </c>
      <c r="C11" s="140">
        <v>2</v>
      </c>
      <c r="D11" s="140">
        <v>2</v>
      </c>
      <c r="E11" s="140">
        <v>8</v>
      </c>
      <c r="F11" s="140">
        <v>26</v>
      </c>
      <c r="G11" s="140">
        <v>12</v>
      </c>
      <c r="H11" s="140">
        <v>1</v>
      </c>
      <c r="I11" s="140">
        <v>1</v>
      </c>
      <c r="J11" s="140">
        <v>0</v>
      </c>
      <c r="K11" s="140">
        <v>0</v>
      </c>
      <c r="L11" s="140">
        <v>0</v>
      </c>
      <c r="M11" s="140">
        <v>0</v>
      </c>
      <c r="N11" s="32">
        <f t="shared" si="0"/>
        <v>52</v>
      </c>
      <c r="O11" s="77">
        <v>53</v>
      </c>
      <c r="P11" s="23">
        <f t="shared" si="1"/>
        <v>-1.8867924528301886E-2</v>
      </c>
      <c r="Q11" s="130">
        <v>45</v>
      </c>
      <c r="R11" s="23">
        <f t="shared" si="2"/>
        <v>0.15555555555555556</v>
      </c>
    </row>
    <row r="12" spans="1:18">
      <c r="A12" s="16"/>
      <c r="B12" s="144" t="s">
        <v>13</v>
      </c>
      <c r="C12" s="140">
        <v>0</v>
      </c>
      <c r="D12" s="140">
        <v>2</v>
      </c>
      <c r="E12" s="140">
        <v>9</v>
      </c>
      <c r="F12" s="140">
        <v>24</v>
      </c>
      <c r="G12" s="140">
        <v>8</v>
      </c>
      <c r="H12" s="140">
        <v>2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32">
        <f t="shared" si="0"/>
        <v>45</v>
      </c>
      <c r="O12" s="77">
        <v>45</v>
      </c>
      <c r="P12" s="23">
        <f t="shared" si="1"/>
        <v>0</v>
      </c>
      <c r="Q12" s="130">
        <v>48</v>
      </c>
      <c r="R12" s="23">
        <f t="shared" si="2"/>
        <v>-6.25E-2</v>
      </c>
    </row>
    <row r="13" spans="1:18">
      <c r="A13" s="16"/>
      <c r="B13" s="144" t="s">
        <v>14</v>
      </c>
      <c r="C13" s="140">
        <v>4</v>
      </c>
      <c r="D13" s="140">
        <v>6</v>
      </c>
      <c r="E13" s="140">
        <v>20</v>
      </c>
      <c r="F13" s="140">
        <v>22</v>
      </c>
      <c r="G13" s="140">
        <v>13</v>
      </c>
      <c r="H13" s="140">
        <v>8</v>
      </c>
      <c r="I13" s="140">
        <v>3</v>
      </c>
      <c r="J13" s="140">
        <v>0</v>
      </c>
      <c r="K13" s="140">
        <v>0</v>
      </c>
      <c r="L13" s="140">
        <v>0</v>
      </c>
      <c r="M13" s="140">
        <v>0</v>
      </c>
      <c r="N13" s="32">
        <f t="shared" si="0"/>
        <v>76</v>
      </c>
      <c r="O13" s="77">
        <v>69</v>
      </c>
      <c r="P13" s="23">
        <f t="shared" si="1"/>
        <v>0.10144927536231885</v>
      </c>
      <c r="Q13" s="130">
        <v>60</v>
      </c>
      <c r="R13" s="23">
        <f t="shared" si="2"/>
        <v>0.26666666666666666</v>
      </c>
    </row>
    <row r="14" spans="1:18">
      <c r="A14" s="16"/>
      <c r="B14" s="144" t="s">
        <v>15</v>
      </c>
      <c r="C14" s="140">
        <v>0</v>
      </c>
      <c r="D14" s="140">
        <v>3</v>
      </c>
      <c r="E14" s="140">
        <v>13</v>
      </c>
      <c r="F14" s="140">
        <v>26</v>
      </c>
      <c r="G14" s="140">
        <v>10</v>
      </c>
      <c r="H14" s="140">
        <v>4</v>
      </c>
      <c r="I14" s="140">
        <v>1</v>
      </c>
      <c r="J14" s="140">
        <v>0</v>
      </c>
      <c r="K14" s="140">
        <v>0</v>
      </c>
      <c r="L14" s="140">
        <v>0</v>
      </c>
      <c r="M14" s="140">
        <v>0</v>
      </c>
      <c r="N14" s="32">
        <f t="shared" si="0"/>
        <v>57</v>
      </c>
      <c r="O14" s="77">
        <v>55</v>
      </c>
      <c r="P14" s="23">
        <f t="shared" si="1"/>
        <v>3.6363636363636362E-2</v>
      </c>
      <c r="Q14" s="130">
        <v>59</v>
      </c>
      <c r="R14" s="23">
        <f t="shared" si="2"/>
        <v>-3.3898305084745763E-2</v>
      </c>
    </row>
    <row r="15" spans="1:18">
      <c r="A15" s="16"/>
      <c r="B15" s="144" t="s">
        <v>62</v>
      </c>
      <c r="C15" s="140">
        <v>2</v>
      </c>
      <c r="D15" s="140">
        <v>0</v>
      </c>
      <c r="E15" s="140">
        <v>18</v>
      </c>
      <c r="F15" s="140">
        <v>16</v>
      </c>
      <c r="G15" s="140">
        <v>33</v>
      </c>
      <c r="H15" s="140">
        <v>18</v>
      </c>
      <c r="I15" s="140">
        <v>1</v>
      </c>
      <c r="J15" s="140">
        <v>1</v>
      </c>
      <c r="K15" s="140">
        <v>0</v>
      </c>
      <c r="L15" s="140">
        <v>0</v>
      </c>
      <c r="M15" s="140">
        <v>0</v>
      </c>
      <c r="N15" s="32">
        <f t="shared" si="0"/>
        <v>89</v>
      </c>
      <c r="O15" s="77">
        <v>87</v>
      </c>
      <c r="P15" s="23">
        <f t="shared" si="1"/>
        <v>2.2988505747126436E-2</v>
      </c>
      <c r="Q15" s="130">
        <v>75</v>
      </c>
      <c r="R15" s="23">
        <f t="shared" si="2"/>
        <v>0.18666666666666668</v>
      </c>
    </row>
    <row r="16" spans="1:18">
      <c r="A16" s="16"/>
      <c r="B16" s="144" t="s">
        <v>93</v>
      </c>
      <c r="C16" s="140">
        <v>0</v>
      </c>
      <c r="D16" s="140">
        <v>0</v>
      </c>
      <c r="E16" s="140">
        <v>2</v>
      </c>
      <c r="F16" s="140">
        <v>1</v>
      </c>
      <c r="G16" s="140">
        <v>4</v>
      </c>
      <c r="H16" s="140">
        <v>0</v>
      </c>
      <c r="I16" s="140">
        <v>1</v>
      </c>
      <c r="J16" s="140">
        <v>0</v>
      </c>
      <c r="K16" s="140">
        <v>0</v>
      </c>
      <c r="L16" s="140">
        <v>0</v>
      </c>
      <c r="M16" s="140">
        <v>0</v>
      </c>
      <c r="N16" s="32">
        <f t="shared" si="0"/>
        <v>8</v>
      </c>
      <c r="O16" s="77">
        <v>8</v>
      </c>
      <c r="P16" s="23">
        <f t="shared" si="1"/>
        <v>0</v>
      </c>
      <c r="Q16" s="131">
        <v>2</v>
      </c>
      <c r="R16" s="75" t="s">
        <v>8</v>
      </c>
    </row>
    <row r="17" spans="1:18">
      <c r="A17" s="16"/>
      <c r="B17" s="144" t="s">
        <v>16</v>
      </c>
      <c r="C17" s="140">
        <v>0</v>
      </c>
      <c r="D17" s="140">
        <v>0</v>
      </c>
      <c r="E17" s="140">
        <v>20</v>
      </c>
      <c r="F17" s="140">
        <v>17</v>
      </c>
      <c r="G17" s="140">
        <v>10</v>
      </c>
      <c r="H17" s="140">
        <v>1</v>
      </c>
      <c r="I17" s="140">
        <v>1</v>
      </c>
      <c r="J17" s="140">
        <v>0</v>
      </c>
      <c r="K17" s="140">
        <v>0</v>
      </c>
      <c r="L17" s="140">
        <v>0</v>
      </c>
      <c r="M17" s="140">
        <v>0</v>
      </c>
      <c r="N17" s="32">
        <f t="shared" si="0"/>
        <v>49</v>
      </c>
      <c r="O17" s="77">
        <v>51</v>
      </c>
      <c r="P17" s="23">
        <f t="shared" si="1"/>
        <v>-3.9215686274509803E-2</v>
      </c>
      <c r="Q17" s="130">
        <v>47</v>
      </c>
      <c r="R17" s="23">
        <f t="shared" ref="R17:R55" si="3">(N17-Q17)/Q17</f>
        <v>4.2553191489361701E-2</v>
      </c>
    </row>
    <row r="18" spans="1:18">
      <c r="A18" s="16"/>
      <c r="B18" s="144" t="s">
        <v>17</v>
      </c>
      <c r="C18" s="140">
        <v>0</v>
      </c>
      <c r="D18" s="140">
        <v>2</v>
      </c>
      <c r="E18" s="140">
        <v>10</v>
      </c>
      <c r="F18" s="140">
        <v>14</v>
      </c>
      <c r="G18" s="140">
        <v>18.8</v>
      </c>
      <c r="H18" s="140">
        <v>5.85</v>
      </c>
      <c r="I18" s="140">
        <v>2</v>
      </c>
      <c r="J18" s="140">
        <v>0</v>
      </c>
      <c r="K18" s="140">
        <v>0</v>
      </c>
      <c r="L18" s="140">
        <v>0</v>
      </c>
      <c r="M18" s="140">
        <v>0</v>
      </c>
      <c r="N18" s="32">
        <f t="shared" si="0"/>
        <v>52.65</v>
      </c>
      <c r="O18" s="77">
        <v>56</v>
      </c>
      <c r="P18" s="23">
        <f t="shared" si="1"/>
        <v>-5.9821428571428595E-2</v>
      </c>
      <c r="Q18" s="130">
        <v>51</v>
      </c>
      <c r="R18" s="23">
        <f t="shared" si="3"/>
        <v>3.2352941176470564E-2</v>
      </c>
    </row>
    <row r="19" spans="1:18">
      <c r="A19" s="16"/>
      <c r="B19" s="144" t="s">
        <v>97</v>
      </c>
      <c r="C19" s="140">
        <v>0</v>
      </c>
      <c r="D19" s="140">
        <v>1</v>
      </c>
      <c r="E19" s="140">
        <v>6</v>
      </c>
      <c r="F19" s="140">
        <v>13</v>
      </c>
      <c r="G19" s="140">
        <v>6</v>
      </c>
      <c r="H19" s="140">
        <v>2</v>
      </c>
      <c r="I19" s="140">
        <v>1</v>
      </c>
      <c r="J19" s="140">
        <v>0</v>
      </c>
      <c r="K19" s="140">
        <v>0</v>
      </c>
      <c r="L19" s="140">
        <v>0</v>
      </c>
      <c r="M19" s="140">
        <v>0</v>
      </c>
      <c r="N19" s="32">
        <f t="shared" si="0"/>
        <v>29</v>
      </c>
      <c r="O19" s="77">
        <v>28</v>
      </c>
      <c r="P19" s="23">
        <f t="shared" si="1"/>
        <v>3.5714285714285712E-2</v>
      </c>
      <c r="Q19" s="130">
        <v>28</v>
      </c>
      <c r="R19" s="23">
        <f t="shared" si="3"/>
        <v>3.5714285714285712E-2</v>
      </c>
    </row>
    <row r="20" spans="1:18">
      <c r="A20" s="16"/>
      <c r="B20" s="144" t="s">
        <v>18</v>
      </c>
      <c r="C20" s="140">
        <v>2</v>
      </c>
      <c r="D20" s="140">
        <v>7</v>
      </c>
      <c r="E20" s="140">
        <v>20</v>
      </c>
      <c r="F20" s="140">
        <v>35</v>
      </c>
      <c r="G20" s="140">
        <v>17</v>
      </c>
      <c r="H20" s="140">
        <v>3</v>
      </c>
      <c r="I20" s="140">
        <v>1</v>
      </c>
      <c r="J20" s="140">
        <v>0</v>
      </c>
      <c r="K20" s="140">
        <v>0</v>
      </c>
      <c r="L20" s="140">
        <v>0</v>
      </c>
      <c r="M20" s="140">
        <v>0</v>
      </c>
      <c r="N20" s="32">
        <f t="shared" si="0"/>
        <v>85</v>
      </c>
      <c r="O20" s="77">
        <v>86</v>
      </c>
      <c r="P20" s="23">
        <f t="shared" si="1"/>
        <v>-1.1627906976744186E-2</v>
      </c>
      <c r="Q20" s="130">
        <v>74</v>
      </c>
      <c r="R20" s="23">
        <f t="shared" si="3"/>
        <v>0.14864864864864866</v>
      </c>
    </row>
    <row r="21" spans="1:18">
      <c r="A21" s="16"/>
      <c r="B21" s="144" t="s">
        <v>98</v>
      </c>
      <c r="C21" s="140">
        <v>1</v>
      </c>
      <c r="D21" s="140">
        <v>0</v>
      </c>
      <c r="E21" s="140">
        <v>33</v>
      </c>
      <c r="F21" s="140">
        <v>46</v>
      </c>
      <c r="G21" s="140">
        <v>16</v>
      </c>
      <c r="H21" s="140">
        <v>3</v>
      </c>
      <c r="I21" s="140">
        <v>0</v>
      </c>
      <c r="J21" s="140">
        <v>1</v>
      </c>
      <c r="K21" s="140">
        <v>0</v>
      </c>
      <c r="L21" s="140">
        <v>0</v>
      </c>
      <c r="M21" s="140">
        <v>0</v>
      </c>
      <c r="N21" s="32">
        <f t="shared" si="0"/>
        <v>100</v>
      </c>
      <c r="O21" s="77">
        <v>97</v>
      </c>
      <c r="P21" s="23">
        <f t="shared" si="1"/>
        <v>3.0927835051546393E-2</v>
      </c>
      <c r="Q21" s="130">
        <v>99</v>
      </c>
      <c r="R21" s="23">
        <f t="shared" si="3"/>
        <v>1.0101010101010102E-2</v>
      </c>
    </row>
    <row r="22" spans="1:18">
      <c r="A22" s="16"/>
      <c r="B22" s="144" t="s">
        <v>19</v>
      </c>
      <c r="C22" s="140">
        <v>0</v>
      </c>
      <c r="D22" s="140">
        <v>2</v>
      </c>
      <c r="E22" s="140">
        <v>21</v>
      </c>
      <c r="F22" s="140">
        <v>22</v>
      </c>
      <c r="G22" s="140">
        <v>24</v>
      </c>
      <c r="H22" s="140">
        <v>6</v>
      </c>
      <c r="I22" s="140">
        <v>2</v>
      </c>
      <c r="J22" s="140">
        <v>1</v>
      </c>
      <c r="K22" s="140">
        <v>0</v>
      </c>
      <c r="L22" s="140">
        <v>0</v>
      </c>
      <c r="M22" s="140">
        <v>0</v>
      </c>
      <c r="N22" s="32">
        <f t="shared" si="0"/>
        <v>78</v>
      </c>
      <c r="O22" s="77">
        <v>86</v>
      </c>
      <c r="P22" s="23">
        <f t="shared" si="1"/>
        <v>-9.3023255813953487E-2</v>
      </c>
      <c r="Q22" s="130">
        <v>81</v>
      </c>
      <c r="R22" s="23">
        <f t="shared" si="3"/>
        <v>-3.7037037037037035E-2</v>
      </c>
    </row>
    <row r="23" spans="1:18">
      <c r="A23" s="16"/>
      <c r="B23" s="144" t="s">
        <v>99</v>
      </c>
      <c r="C23" s="140">
        <v>0</v>
      </c>
      <c r="D23" s="140">
        <v>2</v>
      </c>
      <c r="E23" s="140">
        <v>23</v>
      </c>
      <c r="F23" s="140">
        <v>34</v>
      </c>
      <c r="G23" s="140">
        <v>11</v>
      </c>
      <c r="H23" s="140">
        <v>3</v>
      </c>
      <c r="I23" s="140">
        <v>1</v>
      </c>
      <c r="J23" s="140">
        <v>0</v>
      </c>
      <c r="K23" s="140">
        <v>0</v>
      </c>
      <c r="L23" s="140">
        <v>0</v>
      </c>
      <c r="M23" s="140">
        <v>0</v>
      </c>
      <c r="N23" s="32">
        <f t="shared" si="0"/>
        <v>74</v>
      </c>
      <c r="O23" s="77">
        <v>71</v>
      </c>
      <c r="P23" s="23">
        <f t="shared" si="1"/>
        <v>4.2253521126760563E-2</v>
      </c>
      <c r="Q23" s="130">
        <v>70</v>
      </c>
      <c r="R23" s="23">
        <f t="shared" si="3"/>
        <v>5.7142857142857141E-2</v>
      </c>
    </row>
    <row r="24" spans="1:18">
      <c r="A24" s="16"/>
      <c r="B24" s="144" t="s">
        <v>20</v>
      </c>
      <c r="C24" s="140">
        <v>0</v>
      </c>
      <c r="D24" s="140">
        <v>4</v>
      </c>
      <c r="E24" s="140">
        <v>10</v>
      </c>
      <c r="F24" s="140">
        <v>31.83</v>
      </c>
      <c r="G24" s="140">
        <v>17.66</v>
      </c>
      <c r="H24" s="140">
        <v>0</v>
      </c>
      <c r="I24" s="140">
        <v>1</v>
      </c>
      <c r="J24" s="140">
        <v>0</v>
      </c>
      <c r="K24" s="140">
        <v>0</v>
      </c>
      <c r="L24" s="140">
        <v>0</v>
      </c>
      <c r="M24" s="140">
        <v>0</v>
      </c>
      <c r="N24" s="32">
        <f t="shared" si="0"/>
        <v>64.489999999999995</v>
      </c>
      <c r="O24" s="77">
        <v>64</v>
      </c>
      <c r="P24" s="23">
        <f t="shared" si="1"/>
        <v>7.6562499999999201E-3</v>
      </c>
      <c r="Q24" s="130">
        <v>59</v>
      </c>
      <c r="R24" s="23">
        <f t="shared" si="3"/>
        <v>9.3050847457627026E-2</v>
      </c>
    </row>
    <row r="25" spans="1:18">
      <c r="A25" s="16"/>
      <c r="B25" s="144" t="s">
        <v>81</v>
      </c>
      <c r="C25" s="140">
        <v>0</v>
      </c>
      <c r="D25" s="140">
        <v>0</v>
      </c>
      <c r="E25" s="140">
        <v>4</v>
      </c>
      <c r="F25" s="140">
        <v>5</v>
      </c>
      <c r="G25" s="140">
        <v>6</v>
      </c>
      <c r="H25" s="140">
        <v>2</v>
      </c>
      <c r="I25" s="140">
        <v>1</v>
      </c>
      <c r="J25" s="140">
        <v>0</v>
      </c>
      <c r="K25" s="140">
        <v>0</v>
      </c>
      <c r="L25" s="140">
        <v>0</v>
      </c>
      <c r="M25" s="140">
        <v>0</v>
      </c>
      <c r="N25" s="32">
        <f t="shared" si="0"/>
        <v>18</v>
      </c>
      <c r="O25" s="77">
        <v>18</v>
      </c>
      <c r="P25" s="23">
        <f t="shared" si="1"/>
        <v>0</v>
      </c>
      <c r="Q25" s="130">
        <v>18</v>
      </c>
      <c r="R25" s="23">
        <f t="shared" si="3"/>
        <v>0</v>
      </c>
    </row>
    <row r="26" spans="1:18">
      <c r="A26" s="16"/>
      <c r="B26" s="144" t="s">
        <v>21</v>
      </c>
      <c r="C26" s="140">
        <v>0</v>
      </c>
      <c r="D26" s="140">
        <v>0</v>
      </c>
      <c r="E26" s="140">
        <v>5</v>
      </c>
      <c r="F26" s="140">
        <v>5</v>
      </c>
      <c r="G26" s="140">
        <v>9</v>
      </c>
      <c r="H26" s="140">
        <v>4</v>
      </c>
      <c r="I26" s="140">
        <v>0</v>
      </c>
      <c r="J26" s="140">
        <v>1</v>
      </c>
      <c r="K26" s="140">
        <v>0</v>
      </c>
      <c r="L26" s="140">
        <v>0</v>
      </c>
      <c r="M26" s="140">
        <v>0</v>
      </c>
      <c r="N26" s="32">
        <f t="shared" si="0"/>
        <v>24</v>
      </c>
      <c r="O26" s="77">
        <v>21</v>
      </c>
      <c r="P26" s="23">
        <f t="shared" si="1"/>
        <v>0.14285714285714285</v>
      </c>
      <c r="Q26" s="130">
        <v>25</v>
      </c>
      <c r="R26" s="23">
        <f t="shared" si="3"/>
        <v>-0.04</v>
      </c>
    </row>
    <row r="27" spans="1:18">
      <c r="A27" s="16"/>
      <c r="B27" s="144" t="s">
        <v>22</v>
      </c>
      <c r="C27" s="140">
        <v>0</v>
      </c>
      <c r="D27" s="140">
        <v>0</v>
      </c>
      <c r="E27" s="140">
        <v>7</v>
      </c>
      <c r="F27" s="140">
        <v>11</v>
      </c>
      <c r="G27" s="140">
        <v>12</v>
      </c>
      <c r="H27" s="140">
        <v>1</v>
      </c>
      <c r="I27" s="140">
        <v>2</v>
      </c>
      <c r="J27" s="140">
        <v>0</v>
      </c>
      <c r="K27" s="140">
        <v>0</v>
      </c>
      <c r="L27" s="140">
        <v>0</v>
      </c>
      <c r="M27" s="140">
        <v>0</v>
      </c>
      <c r="N27" s="32">
        <f t="shared" si="0"/>
        <v>33</v>
      </c>
      <c r="O27" s="77">
        <v>37</v>
      </c>
      <c r="P27" s="23">
        <f t="shared" si="1"/>
        <v>-0.10810810810810811</v>
      </c>
      <c r="Q27" s="130">
        <v>37</v>
      </c>
      <c r="R27" s="23">
        <f t="shared" si="3"/>
        <v>-0.10810810810810811</v>
      </c>
    </row>
    <row r="28" spans="1:18">
      <c r="A28" s="16"/>
      <c r="B28" s="144" t="s">
        <v>23</v>
      </c>
      <c r="C28" s="140">
        <v>0</v>
      </c>
      <c r="D28" s="140">
        <v>0</v>
      </c>
      <c r="E28" s="140">
        <v>19</v>
      </c>
      <c r="F28" s="140">
        <v>22</v>
      </c>
      <c r="G28" s="140">
        <v>25</v>
      </c>
      <c r="H28" s="140">
        <v>5</v>
      </c>
      <c r="I28" s="140">
        <v>1</v>
      </c>
      <c r="J28" s="140">
        <v>1</v>
      </c>
      <c r="K28" s="140">
        <v>0</v>
      </c>
      <c r="L28" s="140">
        <v>0</v>
      </c>
      <c r="M28" s="140">
        <v>0</v>
      </c>
      <c r="N28" s="32">
        <f t="shared" si="0"/>
        <v>73</v>
      </c>
      <c r="O28" s="77">
        <v>70</v>
      </c>
      <c r="P28" s="23">
        <f t="shared" si="1"/>
        <v>4.2857142857142858E-2</v>
      </c>
      <c r="Q28" s="132">
        <v>68</v>
      </c>
      <c r="R28" s="23">
        <f t="shared" si="3"/>
        <v>7.3529411764705885E-2</v>
      </c>
    </row>
    <row r="29" spans="1:18">
      <c r="A29" s="16"/>
      <c r="B29" s="144" t="s">
        <v>76</v>
      </c>
      <c r="C29" s="140">
        <v>0</v>
      </c>
      <c r="D29" s="140">
        <v>3</v>
      </c>
      <c r="E29" s="140">
        <v>15</v>
      </c>
      <c r="F29" s="140">
        <v>14</v>
      </c>
      <c r="G29" s="140">
        <v>29</v>
      </c>
      <c r="H29" s="140">
        <v>5</v>
      </c>
      <c r="I29" s="140">
        <v>3</v>
      </c>
      <c r="J29" s="140">
        <v>0</v>
      </c>
      <c r="K29" s="140">
        <v>0</v>
      </c>
      <c r="L29" s="140">
        <v>0</v>
      </c>
      <c r="M29" s="140">
        <v>0</v>
      </c>
      <c r="N29" s="32">
        <f t="shared" si="0"/>
        <v>69</v>
      </c>
      <c r="O29" s="77">
        <v>71</v>
      </c>
      <c r="P29" s="23">
        <f t="shared" si="1"/>
        <v>-2.8169014084507043E-2</v>
      </c>
      <c r="Q29" s="130">
        <v>58</v>
      </c>
      <c r="R29" s="23">
        <f t="shared" si="3"/>
        <v>0.18965517241379309</v>
      </c>
    </row>
    <row r="30" spans="1:18">
      <c r="A30" s="16"/>
      <c r="B30" s="144" t="s">
        <v>79</v>
      </c>
      <c r="C30" s="140">
        <v>0</v>
      </c>
      <c r="D30" s="140">
        <v>1</v>
      </c>
      <c r="E30" s="140">
        <v>4</v>
      </c>
      <c r="F30" s="140">
        <v>7</v>
      </c>
      <c r="G30" s="140">
        <v>9</v>
      </c>
      <c r="H30" s="140">
        <v>2</v>
      </c>
      <c r="I30" s="140">
        <v>1</v>
      </c>
      <c r="J30" s="140">
        <v>0</v>
      </c>
      <c r="K30" s="140">
        <v>0</v>
      </c>
      <c r="L30" s="140">
        <v>0</v>
      </c>
      <c r="M30" s="140">
        <v>0</v>
      </c>
      <c r="N30" s="32">
        <f t="shared" si="0"/>
        <v>24</v>
      </c>
      <c r="O30" s="77">
        <v>17</v>
      </c>
      <c r="P30" s="23">
        <f t="shared" si="1"/>
        <v>0.41176470588235292</v>
      </c>
      <c r="Q30" s="52">
        <v>19</v>
      </c>
      <c r="R30" s="23">
        <f t="shared" si="3"/>
        <v>0.26315789473684209</v>
      </c>
    </row>
    <row r="31" spans="1:18">
      <c r="A31" s="16"/>
      <c r="B31" s="144" t="s">
        <v>24</v>
      </c>
      <c r="C31" s="140">
        <v>0</v>
      </c>
      <c r="D31" s="140">
        <v>1</v>
      </c>
      <c r="E31" s="140">
        <v>6</v>
      </c>
      <c r="F31" s="140">
        <v>10</v>
      </c>
      <c r="G31" s="140">
        <v>8</v>
      </c>
      <c r="H31" s="140">
        <v>1</v>
      </c>
      <c r="I31" s="140">
        <v>1</v>
      </c>
      <c r="J31" s="140">
        <v>0</v>
      </c>
      <c r="K31" s="140">
        <v>0</v>
      </c>
      <c r="L31" s="140">
        <v>0</v>
      </c>
      <c r="M31" s="140">
        <v>0</v>
      </c>
      <c r="N31" s="32">
        <f t="shared" si="0"/>
        <v>27</v>
      </c>
      <c r="O31" s="77">
        <v>26</v>
      </c>
      <c r="P31" s="23">
        <f t="shared" si="1"/>
        <v>3.8461538461538464E-2</v>
      </c>
      <c r="Q31" s="130">
        <v>27</v>
      </c>
      <c r="R31" s="23">
        <f t="shared" si="3"/>
        <v>0</v>
      </c>
    </row>
    <row r="32" spans="1:18">
      <c r="A32" s="16"/>
      <c r="B32" s="144" t="s">
        <v>25</v>
      </c>
      <c r="C32" s="140">
        <v>0</v>
      </c>
      <c r="D32" s="140">
        <v>0</v>
      </c>
      <c r="E32" s="140">
        <v>13</v>
      </c>
      <c r="F32" s="140">
        <v>20</v>
      </c>
      <c r="G32" s="140">
        <v>11</v>
      </c>
      <c r="H32" s="140">
        <v>1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32">
        <f t="shared" si="0"/>
        <v>45</v>
      </c>
      <c r="O32" s="77">
        <v>44</v>
      </c>
      <c r="P32" s="23">
        <f t="shared" si="1"/>
        <v>2.2727272727272728E-2</v>
      </c>
      <c r="Q32" s="130">
        <v>43</v>
      </c>
      <c r="R32" s="23">
        <f t="shared" si="3"/>
        <v>4.6511627906976744E-2</v>
      </c>
    </row>
    <row r="33" spans="1:18">
      <c r="A33" s="16"/>
      <c r="B33" s="144" t="s">
        <v>26</v>
      </c>
      <c r="C33" s="140">
        <v>0</v>
      </c>
      <c r="D33" s="140">
        <v>0</v>
      </c>
      <c r="E33" s="140">
        <v>9</v>
      </c>
      <c r="F33" s="140">
        <v>9</v>
      </c>
      <c r="G33" s="140">
        <v>11</v>
      </c>
      <c r="H33" s="140">
        <v>0</v>
      </c>
      <c r="I33" s="140">
        <v>1</v>
      </c>
      <c r="J33" s="140">
        <v>0</v>
      </c>
      <c r="K33" s="140">
        <v>0</v>
      </c>
      <c r="L33" s="140">
        <v>0</v>
      </c>
      <c r="M33" s="140">
        <v>0</v>
      </c>
      <c r="N33" s="32">
        <f t="shared" si="0"/>
        <v>30</v>
      </c>
      <c r="O33" s="77">
        <v>37</v>
      </c>
      <c r="P33" s="23">
        <f t="shared" si="1"/>
        <v>-0.1891891891891892</v>
      </c>
      <c r="Q33" s="130">
        <v>35</v>
      </c>
      <c r="R33" s="23">
        <f t="shared" si="3"/>
        <v>-0.14285714285714285</v>
      </c>
    </row>
    <row r="34" spans="1:18">
      <c r="A34" s="16"/>
      <c r="B34" s="144" t="s">
        <v>27</v>
      </c>
      <c r="C34" s="140">
        <v>0</v>
      </c>
      <c r="D34" s="140">
        <v>0</v>
      </c>
      <c r="E34" s="140">
        <v>8</v>
      </c>
      <c r="F34" s="140">
        <v>20</v>
      </c>
      <c r="G34" s="140">
        <v>12</v>
      </c>
      <c r="H34" s="140">
        <v>2</v>
      </c>
      <c r="I34" s="140">
        <v>1</v>
      </c>
      <c r="J34" s="140">
        <v>0</v>
      </c>
      <c r="K34" s="140">
        <v>0</v>
      </c>
      <c r="L34" s="140">
        <v>0</v>
      </c>
      <c r="M34" s="140">
        <v>0</v>
      </c>
      <c r="N34" s="32">
        <f t="shared" si="0"/>
        <v>43</v>
      </c>
      <c r="O34" s="77">
        <v>44</v>
      </c>
      <c r="P34" s="23">
        <f t="shared" si="1"/>
        <v>-2.2727272727272728E-2</v>
      </c>
      <c r="Q34" s="130">
        <v>38</v>
      </c>
      <c r="R34" s="23">
        <f t="shared" si="3"/>
        <v>0.13157894736842105</v>
      </c>
    </row>
    <row r="35" spans="1:18">
      <c r="A35" s="16"/>
      <c r="B35" s="144" t="s">
        <v>28</v>
      </c>
      <c r="C35" s="140">
        <v>0</v>
      </c>
      <c r="D35" s="140">
        <v>2</v>
      </c>
      <c r="E35" s="140">
        <v>2</v>
      </c>
      <c r="F35" s="140">
        <v>5</v>
      </c>
      <c r="G35" s="140">
        <v>11</v>
      </c>
      <c r="H35" s="140">
        <v>2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32">
        <f t="shared" si="0"/>
        <v>22</v>
      </c>
      <c r="O35" s="77">
        <v>21</v>
      </c>
      <c r="P35" s="23">
        <f t="shared" si="1"/>
        <v>4.7619047619047616E-2</v>
      </c>
      <c r="Q35" s="130">
        <v>22</v>
      </c>
      <c r="R35" s="23">
        <f t="shared" si="3"/>
        <v>0</v>
      </c>
    </row>
    <row r="36" spans="1:18">
      <c r="A36" s="16"/>
      <c r="B36" s="144" t="s">
        <v>29</v>
      </c>
      <c r="C36" s="140">
        <v>0</v>
      </c>
      <c r="D36" s="140">
        <v>2</v>
      </c>
      <c r="E36" s="140">
        <v>10</v>
      </c>
      <c r="F36" s="140">
        <v>16</v>
      </c>
      <c r="G36" s="140">
        <v>4</v>
      </c>
      <c r="H36" s="140">
        <v>4</v>
      </c>
      <c r="I36" s="140">
        <v>1</v>
      </c>
      <c r="J36" s="140">
        <v>0</v>
      </c>
      <c r="K36" s="140">
        <v>0</v>
      </c>
      <c r="L36" s="140">
        <v>0</v>
      </c>
      <c r="M36" s="140">
        <v>0</v>
      </c>
      <c r="N36" s="32">
        <f t="shared" si="0"/>
        <v>37</v>
      </c>
      <c r="O36" s="77">
        <v>36</v>
      </c>
      <c r="P36" s="23">
        <f t="shared" si="1"/>
        <v>2.7777777777777776E-2</v>
      </c>
      <c r="Q36" s="130">
        <v>37</v>
      </c>
      <c r="R36" s="23">
        <f t="shared" si="3"/>
        <v>0</v>
      </c>
    </row>
    <row r="37" spans="1:18">
      <c r="A37" s="16"/>
      <c r="B37" s="144" t="s">
        <v>83</v>
      </c>
      <c r="C37" s="140">
        <v>0</v>
      </c>
      <c r="D37" s="140">
        <v>0</v>
      </c>
      <c r="E37" s="140">
        <v>3</v>
      </c>
      <c r="F37" s="140">
        <v>6</v>
      </c>
      <c r="G37" s="140">
        <v>5</v>
      </c>
      <c r="H37" s="140">
        <v>4</v>
      </c>
      <c r="I37" s="140">
        <v>1</v>
      </c>
      <c r="J37" s="140">
        <v>0</v>
      </c>
      <c r="K37" s="140">
        <v>0</v>
      </c>
      <c r="L37" s="140">
        <v>0</v>
      </c>
      <c r="M37" s="140">
        <v>0</v>
      </c>
      <c r="N37" s="32">
        <f t="shared" ref="N37:N56" si="4">SUM(C37:M37)</f>
        <v>19</v>
      </c>
      <c r="O37" s="77">
        <v>19</v>
      </c>
      <c r="P37" s="23">
        <f t="shared" ref="P37:P56" si="5">(N37-O37)/O37</f>
        <v>0</v>
      </c>
      <c r="Q37" s="130">
        <v>19</v>
      </c>
      <c r="R37" s="23">
        <f t="shared" si="3"/>
        <v>0</v>
      </c>
    </row>
    <row r="38" spans="1:18">
      <c r="A38" s="16"/>
      <c r="B38" s="144" t="s">
        <v>100</v>
      </c>
      <c r="C38" s="140">
        <v>10</v>
      </c>
      <c r="D38" s="140">
        <v>1</v>
      </c>
      <c r="E38" s="140">
        <v>26</v>
      </c>
      <c r="F38" s="140">
        <v>25</v>
      </c>
      <c r="G38" s="140">
        <v>33</v>
      </c>
      <c r="H38" s="140">
        <v>9</v>
      </c>
      <c r="I38" s="140">
        <v>4</v>
      </c>
      <c r="J38" s="140">
        <v>1</v>
      </c>
      <c r="K38" s="140">
        <v>0</v>
      </c>
      <c r="L38" s="140">
        <v>0</v>
      </c>
      <c r="M38" s="140">
        <v>0</v>
      </c>
      <c r="N38" s="32">
        <f t="shared" si="4"/>
        <v>109</v>
      </c>
      <c r="O38" s="77">
        <v>112</v>
      </c>
      <c r="P38" s="23">
        <f t="shared" si="5"/>
        <v>-2.6785714285714284E-2</v>
      </c>
      <c r="Q38" s="130">
        <v>104</v>
      </c>
      <c r="R38" s="23">
        <f t="shared" si="3"/>
        <v>4.807692307692308E-2</v>
      </c>
    </row>
    <row r="39" spans="1:18">
      <c r="A39" s="16"/>
      <c r="B39" s="144" t="s">
        <v>84</v>
      </c>
      <c r="C39" s="140">
        <v>0</v>
      </c>
      <c r="D39" s="140">
        <v>4</v>
      </c>
      <c r="E39" s="140">
        <v>15</v>
      </c>
      <c r="F39" s="140">
        <v>22</v>
      </c>
      <c r="G39" s="140">
        <v>30</v>
      </c>
      <c r="H39" s="140">
        <v>7</v>
      </c>
      <c r="I39" s="140">
        <v>1</v>
      </c>
      <c r="J39" s="140">
        <v>0</v>
      </c>
      <c r="K39" s="140">
        <v>0</v>
      </c>
      <c r="L39" s="140">
        <v>0</v>
      </c>
      <c r="M39" s="140">
        <v>0</v>
      </c>
      <c r="N39" s="32">
        <f t="shared" si="4"/>
        <v>79</v>
      </c>
      <c r="O39" s="77">
        <v>108</v>
      </c>
      <c r="P39" s="23">
        <f t="shared" si="5"/>
        <v>-0.26851851851851855</v>
      </c>
      <c r="Q39" s="130">
        <v>68</v>
      </c>
      <c r="R39" s="23">
        <f t="shared" si="3"/>
        <v>0.16176470588235295</v>
      </c>
    </row>
    <row r="40" spans="1:18">
      <c r="A40" s="16"/>
      <c r="B40" s="144" t="s">
        <v>30</v>
      </c>
      <c r="C40" s="140">
        <v>0</v>
      </c>
      <c r="D40" s="140">
        <v>0</v>
      </c>
      <c r="E40" s="140">
        <v>8</v>
      </c>
      <c r="F40" s="140">
        <v>8</v>
      </c>
      <c r="G40" s="140">
        <v>3</v>
      </c>
      <c r="H40" s="140">
        <v>1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32">
        <f t="shared" si="4"/>
        <v>20</v>
      </c>
      <c r="O40" s="77">
        <v>19</v>
      </c>
      <c r="P40" s="23">
        <f t="shared" si="5"/>
        <v>5.2631578947368418E-2</v>
      </c>
      <c r="Q40" s="130">
        <v>18</v>
      </c>
      <c r="R40" s="23">
        <f t="shared" si="3"/>
        <v>0.1111111111111111</v>
      </c>
    </row>
    <row r="41" spans="1:18">
      <c r="A41" s="16"/>
      <c r="B41" s="144" t="s">
        <v>101</v>
      </c>
      <c r="C41" s="140">
        <v>0</v>
      </c>
      <c r="D41" s="140">
        <v>1</v>
      </c>
      <c r="E41" s="140">
        <v>13</v>
      </c>
      <c r="F41" s="140">
        <v>35</v>
      </c>
      <c r="G41" s="140">
        <v>10</v>
      </c>
      <c r="H41" s="140">
        <v>1</v>
      </c>
      <c r="I41" s="140">
        <v>2</v>
      </c>
      <c r="J41" s="140">
        <v>0</v>
      </c>
      <c r="K41" s="140">
        <v>0</v>
      </c>
      <c r="L41" s="140">
        <v>0</v>
      </c>
      <c r="M41" s="140">
        <v>0</v>
      </c>
      <c r="N41" s="32">
        <f t="shared" si="4"/>
        <v>62</v>
      </c>
      <c r="O41" s="77">
        <v>45</v>
      </c>
      <c r="P41" s="23">
        <f t="shared" si="5"/>
        <v>0.37777777777777777</v>
      </c>
      <c r="Q41" s="130">
        <v>46</v>
      </c>
      <c r="R41" s="23">
        <f t="shared" si="3"/>
        <v>0.34782608695652173</v>
      </c>
    </row>
    <row r="42" spans="1:18">
      <c r="A42" s="16"/>
      <c r="B42" s="144" t="s">
        <v>31</v>
      </c>
      <c r="C42" s="140">
        <v>0</v>
      </c>
      <c r="D42" s="140">
        <v>0</v>
      </c>
      <c r="E42" s="140">
        <v>25</v>
      </c>
      <c r="F42" s="140">
        <v>43</v>
      </c>
      <c r="G42" s="140">
        <v>8</v>
      </c>
      <c r="H42" s="140">
        <v>3</v>
      </c>
      <c r="I42" s="140">
        <v>1</v>
      </c>
      <c r="J42" s="140">
        <v>0</v>
      </c>
      <c r="K42" s="140">
        <v>0</v>
      </c>
      <c r="L42" s="140">
        <v>0</v>
      </c>
      <c r="M42" s="140">
        <v>0</v>
      </c>
      <c r="N42" s="32">
        <f t="shared" si="4"/>
        <v>80</v>
      </c>
      <c r="O42" s="77">
        <v>86</v>
      </c>
      <c r="P42" s="23">
        <f t="shared" si="5"/>
        <v>-6.9767441860465115E-2</v>
      </c>
      <c r="Q42" s="130">
        <v>87</v>
      </c>
      <c r="R42" s="23">
        <f t="shared" si="3"/>
        <v>-8.0459770114942528E-2</v>
      </c>
    </row>
    <row r="43" spans="1:18">
      <c r="A43" s="16"/>
      <c r="B43" s="144" t="s">
        <v>102</v>
      </c>
      <c r="C43" s="140">
        <v>5</v>
      </c>
      <c r="D43" s="140">
        <v>1</v>
      </c>
      <c r="E43" s="140">
        <v>8</v>
      </c>
      <c r="F43" s="140">
        <v>12</v>
      </c>
      <c r="G43" s="140">
        <v>5</v>
      </c>
      <c r="H43" s="140">
        <v>0</v>
      </c>
      <c r="I43" s="140">
        <v>1</v>
      </c>
      <c r="J43" s="140">
        <v>0</v>
      </c>
      <c r="K43" s="140">
        <v>0</v>
      </c>
      <c r="L43" s="140">
        <v>0</v>
      </c>
      <c r="M43" s="140">
        <v>0</v>
      </c>
      <c r="N43" s="32">
        <f t="shared" si="4"/>
        <v>32</v>
      </c>
      <c r="O43" s="77">
        <v>23</v>
      </c>
      <c r="P43" s="23">
        <f t="shared" si="5"/>
        <v>0.39130434782608697</v>
      </c>
      <c r="Q43" s="130">
        <v>22</v>
      </c>
      <c r="R43" s="23">
        <f t="shared" si="3"/>
        <v>0.45454545454545453</v>
      </c>
    </row>
    <row r="44" spans="1:18">
      <c r="A44" s="16"/>
      <c r="B44" s="144" t="s">
        <v>32</v>
      </c>
      <c r="C44" s="140">
        <v>2</v>
      </c>
      <c r="D44" s="140">
        <v>2</v>
      </c>
      <c r="E44" s="140">
        <v>18</v>
      </c>
      <c r="F44" s="140">
        <v>30</v>
      </c>
      <c r="G44" s="140">
        <v>11</v>
      </c>
      <c r="H44" s="140">
        <v>4</v>
      </c>
      <c r="I44" s="140">
        <v>0</v>
      </c>
      <c r="J44" s="140">
        <v>0</v>
      </c>
      <c r="K44" s="140">
        <v>0</v>
      </c>
      <c r="L44" s="140">
        <v>0</v>
      </c>
      <c r="M44" s="140">
        <v>0</v>
      </c>
      <c r="N44" s="32">
        <f t="shared" si="4"/>
        <v>67</v>
      </c>
      <c r="O44" s="77">
        <v>67</v>
      </c>
      <c r="P44" s="23">
        <f t="shared" si="5"/>
        <v>0</v>
      </c>
      <c r="Q44" s="130">
        <v>71</v>
      </c>
      <c r="R44" s="23">
        <f t="shared" si="3"/>
        <v>-5.6338028169014086E-2</v>
      </c>
    </row>
    <row r="45" spans="1:18">
      <c r="A45" s="16"/>
      <c r="B45" s="144" t="s">
        <v>33</v>
      </c>
      <c r="C45" s="140">
        <v>0</v>
      </c>
      <c r="D45" s="140">
        <v>4</v>
      </c>
      <c r="E45" s="140">
        <v>9</v>
      </c>
      <c r="F45" s="140">
        <v>10</v>
      </c>
      <c r="G45" s="140">
        <v>10</v>
      </c>
      <c r="H45" s="140">
        <v>3</v>
      </c>
      <c r="I45" s="140">
        <v>0</v>
      </c>
      <c r="J45" s="140">
        <v>1</v>
      </c>
      <c r="K45" s="140">
        <v>0</v>
      </c>
      <c r="L45" s="140">
        <v>0</v>
      </c>
      <c r="M45" s="140">
        <v>0</v>
      </c>
      <c r="N45" s="32">
        <f t="shared" si="4"/>
        <v>37</v>
      </c>
      <c r="O45" s="77">
        <v>41</v>
      </c>
      <c r="P45" s="23">
        <f t="shared" si="5"/>
        <v>-9.7560975609756101E-2</v>
      </c>
      <c r="Q45" s="130">
        <v>35</v>
      </c>
      <c r="R45" s="23">
        <f t="shared" si="3"/>
        <v>5.7142857142857141E-2</v>
      </c>
    </row>
    <row r="46" spans="1:18">
      <c r="A46" s="16"/>
      <c r="B46" s="144" t="s">
        <v>34</v>
      </c>
      <c r="C46" s="140">
        <v>0</v>
      </c>
      <c r="D46" s="140">
        <v>2</v>
      </c>
      <c r="E46" s="140">
        <v>8</v>
      </c>
      <c r="F46" s="140">
        <v>7</v>
      </c>
      <c r="G46" s="140">
        <v>7</v>
      </c>
      <c r="H46" s="140">
        <v>4</v>
      </c>
      <c r="I46" s="140">
        <v>0</v>
      </c>
      <c r="J46" s="140">
        <v>1</v>
      </c>
      <c r="K46" s="140">
        <v>0</v>
      </c>
      <c r="L46" s="140">
        <v>0</v>
      </c>
      <c r="M46" s="140">
        <v>0</v>
      </c>
      <c r="N46" s="32">
        <f t="shared" si="4"/>
        <v>29</v>
      </c>
      <c r="O46" s="77">
        <v>30</v>
      </c>
      <c r="P46" s="23">
        <f t="shared" si="5"/>
        <v>-3.3333333333333333E-2</v>
      </c>
      <c r="Q46" s="130">
        <v>27</v>
      </c>
      <c r="R46" s="23">
        <f t="shared" si="3"/>
        <v>7.407407407407407E-2</v>
      </c>
    </row>
    <row r="47" spans="1:18" s="124" customFormat="1">
      <c r="A47" s="16"/>
      <c r="B47" s="144" t="s">
        <v>134</v>
      </c>
      <c r="C47" s="140">
        <v>0</v>
      </c>
      <c r="D47" s="140">
        <v>1</v>
      </c>
      <c r="E47" s="140">
        <v>4</v>
      </c>
      <c r="F47" s="140">
        <v>7</v>
      </c>
      <c r="G47" s="140">
        <v>9</v>
      </c>
      <c r="H47" s="140">
        <v>3</v>
      </c>
      <c r="I47" s="140">
        <v>1</v>
      </c>
      <c r="J47" s="140">
        <v>0</v>
      </c>
      <c r="K47" s="140">
        <v>0</v>
      </c>
      <c r="L47" s="140">
        <v>0</v>
      </c>
      <c r="M47" s="140">
        <v>0</v>
      </c>
      <c r="N47" s="32">
        <f t="shared" ref="N47" si="6">SUM(C47:M47)</f>
        <v>25</v>
      </c>
      <c r="O47" s="77">
        <v>26</v>
      </c>
      <c r="P47" s="23">
        <f t="shared" ref="P47" si="7">(N47-O47)/O47</f>
        <v>-3.8461538461538464E-2</v>
      </c>
      <c r="Q47" s="130">
        <v>25</v>
      </c>
      <c r="R47" s="23">
        <f t="shared" ref="R47" si="8">(N47-Q47)/Q47</f>
        <v>0</v>
      </c>
    </row>
    <row r="48" spans="1:18">
      <c r="A48" s="16"/>
      <c r="B48" s="144" t="s">
        <v>35</v>
      </c>
      <c r="C48" s="140">
        <v>0</v>
      </c>
      <c r="D48" s="140">
        <v>1</v>
      </c>
      <c r="E48" s="140">
        <v>11</v>
      </c>
      <c r="F48" s="140">
        <v>11</v>
      </c>
      <c r="G48" s="140">
        <v>15</v>
      </c>
      <c r="H48" s="140">
        <v>5</v>
      </c>
      <c r="I48" s="140">
        <v>0</v>
      </c>
      <c r="J48" s="140">
        <v>1</v>
      </c>
      <c r="K48" s="140">
        <v>0</v>
      </c>
      <c r="L48" s="140">
        <v>0</v>
      </c>
      <c r="M48" s="140">
        <v>0</v>
      </c>
      <c r="N48" s="32">
        <f t="shared" si="4"/>
        <v>44</v>
      </c>
      <c r="O48" s="77">
        <v>38</v>
      </c>
      <c r="P48" s="23">
        <f t="shared" si="5"/>
        <v>0.15789473684210525</v>
      </c>
      <c r="Q48" s="130">
        <v>37</v>
      </c>
      <c r="R48" s="23">
        <f t="shared" si="3"/>
        <v>0.1891891891891892</v>
      </c>
    </row>
    <row r="49" spans="1:18">
      <c r="A49" s="16"/>
      <c r="B49" s="144" t="s">
        <v>36</v>
      </c>
      <c r="C49" s="140">
        <v>0</v>
      </c>
      <c r="D49" s="140">
        <v>1</v>
      </c>
      <c r="E49" s="140">
        <v>11</v>
      </c>
      <c r="F49" s="140">
        <v>12</v>
      </c>
      <c r="G49" s="140">
        <v>14</v>
      </c>
      <c r="H49" s="140">
        <v>13</v>
      </c>
      <c r="I49" s="140">
        <v>4</v>
      </c>
      <c r="J49" s="140">
        <v>1</v>
      </c>
      <c r="K49" s="140">
        <v>0</v>
      </c>
      <c r="L49" s="140">
        <v>0</v>
      </c>
      <c r="M49" s="140">
        <v>0</v>
      </c>
      <c r="N49" s="32">
        <f t="shared" si="4"/>
        <v>56</v>
      </c>
      <c r="O49" s="77">
        <v>53</v>
      </c>
      <c r="P49" s="23">
        <f t="shared" si="5"/>
        <v>5.6603773584905662E-2</v>
      </c>
      <c r="Q49" s="130">
        <v>52</v>
      </c>
      <c r="R49" s="23">
        <f t="shared" si="3"/>
        <v>7.6923076923076927E-2</v>
      </c>
    </row>
    <row r="50" spans="1:18">
      <c r="A50" s="16"/>
      <c r="B50" s="144" t="s">
        <v>141</v>
      </c>
      <c r="C50" s="140">
        <v>0</v>
      </c>
      <c r="D50" s="140">
        <v>5</v>
      </c>
      <c r="E50" s="140">
        <v>11</v>
      </c>
      <c r="F50" s="140">
        <v>14</v>
      </c>
      <c r="G50" s="140">
        <v>11</v>
      </c>
      <c r="H50" s="140">
        <v>2</v>
      </c>
      <c r="I50" s="140">
        <v>1</v>
      </c>
      <c r="J50" s="140">
        <v>0</v>
      </c>
      <c r="K50" s="140">
        <v>0</v>
      </c>
      <c r="L50" s="140">
        <v>0</v>
      </c>
      <c r="M50" s="140">
        <v>0</v>
      </c>
      <c r="N50" s="32">
        <f t="shared" si="4"/>
        <v>44</v>
      </c>
      <c r="O50" s="77">
        <v>43</v>
      </c>
      <c r="P50" s="23">
        <f t="shared" si="5"/>
        <v>2.3255813953488372E-2</v>
      </c>
      <c r="Q50" s="130">
        <v>43</v>
      </c>
      <c r="R50" s="23">
        <f t="shared" si="3"/>
        <v>2.3255813953488372E-2</v>
      </c>
    </row>
    <row r="51" spans="1:18">
      <c r="A51" s="16"/>
      <c r="B51" s="144" t="s">
        <v>80</v>
      </c>
      <c r="C51" s="140">
        <v>0</v>
      </c>
      <c r="D51" s="140">
        <v>4</v>
      </c>
      <c r="E51" s="140">
        <v>21</v>
      </c>
      <c r="F51" s="140">
        <v>25</v>
      </c>
      <c r="G51" s="140">
        <v>17</v>
      </c>
      <c r="H51" s="140">
        <v>2</v>
      </c>
      <c r="I51" s="140">
        <v>1</v>
      </c>
      <c r="J51" s="140">
        <v>1</v>
      </c>
      <c r="K51" s="140">
        <v>0</v>
      </c>
      <c r="L51" s="140">
        <v>0</v>
      </c>
      <c r="M51" s="140">
        <v>0</v>
      </c>
      <c r="N51" s="32">
        <f t="shared" si="4"/>
        <v>71</v>
      </c>
      <c r="O51" s="77">
        <v>63</v>
      </c>
      <c r="P51" s="23">
        <f t="shared" si="5"/>
        <v>0.12698412698412698</v>
      </c>
      <c r="Q51" s="130">
        <v>64</v>
      </c>
      <c r="R51" s="23">
        <f t="shared" si="3"/>
        <v>0.109375</v>
      </c>
    </row>
    <row r="52" spans="1:18">
      <c r="A52" s="16"/>
      <c r="B52" s="145" t="s">
        <v>78</v>
      </c>
      <c r="C52" s="140">
        <v>0</v>
      </c>
      <c r="D52" s="140">
        <v>1</v>
      </c>
      <c r="E52" s="140">
        <v>20</v>
      </c>
      <c r="F52" s="140">
        <v>28</v>
      </c>
      <c r="G52" s="140">
        <v>25</v>
      </c>
      <c r="H52" s="140">
        <v>4</v>
      </c>
      <c r="I52" s="140">
        <v>0</v>
      </c>
      <c r="J52" s="140">
        <v>1</v>
      </c>
      <c r="K52" s="140">
        <v>0</v>
      </c>
      <c r="L52" s="140">
        <v>0</v>
      </c>
      <c r="M52" s="140">
        <v>0</v>
      </c>
      <c r="N52" s="44">
        <f t="shared" si="4"/>
        <v>79</v>
      </c>
      <c r="O52" s="77">
        <v>75</v>
      </c>
      <c r="P52" s="23">
        <f t="shared" si="5"/>
        <v>5.3333333333333337E-2</v>
      </c>
      <c r="Q52" s="130">
        <v>76</v>
      </c>
      <c r="R52" s="23">
        <f t="shared" si="3"/>
        <v>3.9473684210526314E-2</v>
      </c>
    </row>
    <row r="53" spans="1:18">
      <c r="A53" s="16"/>
      <c r="B53" s="144" t="s">
        <v>37</v>
      </c>
      <c r="C53" s="140">
        <v>0</v>
      </c>
      <c r="D53" s="140">
        <v>6</v>
      </c>
      <c r="E53" s="140">
        <v>12</v>
      </c>
      <c r="F53" s="140">
        <v>21</v>
      </c>
      <c r="G53" s="140">
        <v>17</v>
      </c>
      <c r="H53" s="140">
        <v>3</v>
      </c>
      <c r="I53" s="140">
        <v>2</v>
      </c>
      <c r="J53" s="140">
        <v>2</v>
      </c>
      <c r="K53" s="140">
        <v>0</v>
      </c>
      <c r="L53" s="140">
        <v>0</v>
      </c>
      <c r="M53" s="140">
        <v>0</v>
      </c>
      <c r="N53" s="32">
        <f t="shared" si="4"/>
        <v>63</v>
      </c>
      <c r="O53" s="77">
        <v>57</v>
      </c>
      <c r="P53" s="23">
        <f t="shared" si="5"/>
        <v>0.10526315789473684</v>
      </c>
      <c r="Q53" s="130">
        <v>61</v>
      </c>
      <c r="R53" s="23">
        <f t="shared" si="3"/>
        <v>3.2786885245901641E-2</v>
      </c>
    </row>
    <row r="54" spans="1:18">
      <c r="A54" s="16"/>
      <c r="B54" s="144" t="s">
        <v>38</v>
      </c>
      <c r="C54" s="140">
        <v>0</v>
      </c>
      <c r="D54" s="140">
        <v>0</v>
      </c>
      <c r="E54" s="140">
        <v>10</v>
      </c>
      <c r="F54" s="140">
        <v>16</v>
      </c>
      <c r="G54" s="140">
        <v>15</v>
      </c>
      <c r="H54" s="140">
        <v>3</v>
      </c>
      <c r="I54" s="140">
        <v>1</v>
      </c>
      <c r="J54" s="140">
        <v>0</v>
      </c>
      <c r="K54" s="140">
        <v>0</v>
      </c>
      <c r="L54" s="140">
        <v>0</v>
      </c>
      <c r="M54" s="140">
        <v>0</v>
      </c>
      <c r="N54" s="32">
        <f t="shared" si="4"/>
        <v>45</v>
      </c>
      <c r="O54" s="77">
        <v>43</v>
      </c>
      <c r="P54" s="23">
        <f t="shared" si="5"/>
        <v>4.6511627906976744E-2</v>
      </c>
      <c r="Q54" s="130">
        <v>48</v>
      </c>
      <c r="R54" s="23">
        <f t="shared" si="3"/>
        <v>-6.25E-2</v>
      </c>
    </row>
    <row r="55" spans="1:18">
      <c r="A55" s="16"/>
      <c r="B55" s="144" t="s">
        <v>39</v>
      </c>
      <c r="C55" s="140">
        <v>0</v>
      </c>
      <c r="D55" s="140">
        <v>0</v>
      </c>
      <c r="E55" s="140">
        <v>7</v>
      </c>
      <c r="F55" s="140">
        <v>26</v>
      </c>
      <c r="G55" s="140">
        <v>5</v>
      </c>
      <c r="H55" s="140">
        <v>2</v>
      </c>
      <c r="I55" s="140">
        <v>1</v>
      </c>
      <c r="J55" s="140">
        <v>0</v>
      </c>
      <c r="K55" s="140">
        <v>0</v>
      </c>
      <c r="L55" s="140">
        <v>0</v>
      </c>
      <c r="M55" s="140">
        <v>0</v>
      </c>
      <c r="N55" s="32">
        <f t="shared" si="4"/>
        <v>41</v>
      </c>
      <c r="O55" s="77">
        <v>35.6</v>
      </c>
      <c r="P55" s="23">
        <f t="shared" si="5"/>
        <v>0.15168539325842692</v>
      </c>
      <c r="Q55" s="130">
        <v>34</v>
      </c>
      <c r="R55" s="23">
        <f t="shared" si="3"/>
        <v>0.20588235294117646</v>
      </c>
    </row>
    <row r="56" spans="1:18">
      <c r="A56" s="16"/>
      <c r="B56" s="146" t="s">
        <v>104</v>
      </c>
      <c r="C56" s="140">
        <v>0</v>
      </c>
      <c r="D56" s="140">
        <v>1</v>
      </c>
      <c r="E56" s="140">
        <v>10</v>
      </c>
      <c r="F56" s="140">
        <v>9</v>
      </c>
      <c r="G56" s="140">
        <v>10</v>
      </c>
      <c r="H56" s="140">
        <v>1</v>
      </c>
      <c r="I56" s="140">
        <v>1</v>
      </c>
      <c r="J56" s="140">
        <v>0</v>
      </c>
      <c r="K56" s="140">
        <v>0</v>
      </c>
      <c r="L56" s="140">
        <v>0</v>
      </c>
      <c r="M56" s="140">
        <v>0</v>
      </c>
      <c r="N56" s="32">
        <f t="shared" si="4"/>
        <v>32</v>
      </c>
      <c r="O56" s="81">
        <v>26</v>
      </c>
      <c r="P56" s="23">
        <f t="shared" si="5"/>
        <v>0.23076923076923078</v>
      </c>
      <c r="Q56" s="131" t="s">
        <v>8</v>
      </c>
      <c r="R56" s="75" t="s">
        <v>8</v>
      </c>
    </row>
    <row r="57" spans="1:18" s="17" customFormat="1">
      <c r="A57" s="82" t="s">
        <v>40</v>
      </c>
      <c r="B57" s="83"/>
      <c r="C57" s="82">
        <f t="shared" ref="C57:N57" si="9">SUM(C5:C56)</f>
        <v>30</v>
      </c>
      <c r="D57" s="83">
        <f t="shared" si="9"/>
        <v>89</v>
      </c>
      <c r="E57" s="83">
        <f t="shared" si="9"/>
        <v>679</v>
      </c>
      <c r="F57" s="83">
        <f t="shared" si="9"/>
        <v>1010.8299999999999</v>
      </c>
      <c r="G57" s="83">
        <f t="shared" si="9"/>
        <v>714.46</v>
      </c>
      <c r="H57" s="83">
        <f t="shared" si="9"/>
        <v>202.85</v>
      </c>
      <c r="I57" s="83">
        <f t="shared" si="9"/>
        <v>59</v>
      </c>
      <c r="J57" s="83">
        <f t="shared" si="9"/>
        <v>16</v>
      </c>
      <c r="K57" s="83">
        <f t="shared" si="9"/>
        <v>1</v>
      </c>
      <c r="L57" s="83">
        <f t="shared" si="9"/>
        <v>0</v>
      </c>
      <c r="M57" s="86">
        <f t="shared" si="9"/>
        <v>0</v>
      </c>
      <c r="N57" s="86">
        <f t="shared" si="9"/>
        <v>2802.1400000000003</v>
      </c>
      <c r="O57" s="78">
        <v>2729.6299999999997</v>
      </c>
      <c r="P57" s="23">
        <f t="shared" ref="P57:P71" si="10">(N57-O57)/O57</f>
        <v>2.6564039814920219E-2</v>
      </c>
      <c r="Q57" s="129">
        <v>2623</v>
      </c>
      <c r="R57" s="23">
        <f>(N57-Q57)/Q57</f>
        <v>6.8295844452916629E-2</v>
      </c>
    </row>
    <row r="58" spans="1:18">
      <c r="A58" s="16" t="s">
        <v>41</v>
      </c>
      <c r="B58" s="144" t="s">
        <v>74</v>
      </c>
      <c r="C58" s="141">
        <v>0</v>
      </c>
      <c r="D58" s="140">
        <v>0</v>
      </c>
      <c r="E58" s="140">
        <v>36</v>
      </c>
      <c r="F58" s="140">
        <v>32</v>
      </c>
      <c r="G58" s="140">
        <v>16</v>
      </c>
      <c r="H58" s="140">
        <v>7</v>
      </c>
      <c r="I58" s="140">
        <v>1</v>
      </c>
      <c r="J58" s="140">
        <v>0</v>
      </c>
      <c r="K58" s="140">
        <v>0</v>
      </c>
      <c r="L58" s="140">
        <v>0</v>
      </c>
      <c r="M58" s="141">
        <v>0</v>
      </c>
      <c r="N58" s="27">
        <f t="shared" ref="N58:N70" si="11">SUM(C58:M58)</f>
        <v>92</v>
      </c>
      <c r="O58" s="129">
        <v>91</v>
      </c>
      <c r="P58" s="76">
        <f t="shared" si="10"/>
        <v>1.098901098901099E-2</v>
      </c>
      <c r="Q58" s="129">
        <v>88</v>
      </c>
      <c r="R58" s="23">
        <f>(N58-Q58)/Q58</f>
        <v>4.5454545454545456E-2</v>
      </c>
    </row>
    <row r="59" spans="1:18">
      <c r="A59" s="16"/>
      <c r="B59" s="146" t="s">
        <v>103</v>
      </c>
      <c r="C59" s="141">
        <v>0</v>
      </c>
      <c r="D59" s="140">
        <v>0</v>
      </c>
      <c r="E59" s="140">
        <v>5</v>
      </c>
      <c r="F59" s="140">
        <v>4</v>
      </c>
      <c r="G59" s="140">
        <v>3</v>
      </c>
      <c r="H59" s="140">
        <v>1</v>
      </c>
      <c r="I59" s="140">
        <v>1</v>
      </c>
      <c r="J59" s="140">
        <v>0</v>
      </c>
      <c r="K59" s="140">
        <v>0</v>
      </c>
      <c r="L59" s="140">
        <v>0</v>
      </c>
      <c r="M59" s="141">
        <v>0</v>
      </c>
      <c r="N59" s="28">
        <f t="shared" si="11"/>
        <v>14</v>
      </c>
      <c r="O59" s="131">
        <v>34</v>
      </c>
      <c r="P59" s="76">
        <f t="shared" si="10"/>
        <v>-0.58823529411764708</v>
      </c>
      <c r="Q59" s="131" t="s">
        <v>8</v>
      </c>
      <c r="R59" s="75" t="s">
        <v>8</v>
      </c>
    </row>
    <row r="60" spans="1:18" s="17" customFormat="1">
      <c r="A60" s="82" t="s">
        <v>42</v>
      </c>
      <c r="B60" s="83"/>
      <c r="C60" s="83">
        <f t="shared" ref="C60:N60" si="12">SUM(C58:C59)</f>
        <v>0</v>
      </c>
      <c r="D60" s="83">
        <f t="shared" si="12"/>
        <v>0</v>
      </c>
      <c r="E60" s="83">
        <f t="shared" si="12"/>
        <v>41</v>
      </c>
      <c r="F60" s="83">
        <f t="shared" si="12"/>
        <v>36</v>
      </c>
      <c r="G60" s="83">
        <f t="shared" si="12"/>
        <v>19</v>
      </c>
      <c r="H60" s="83">
        <f t="shared" si="12"/>
        <v>8</v>
      </c>
      <c r="I60" s="83">
        <f t="shared" si="12"/>
        <v>2</v>
      </c>
      <c r="J60" s="83">
        <f t="shared" si="12"/>
        <v>0</v>
      </c>
      <c r="K60" s="83">
        <f t="shared" si="12"/>
        <v>0</v>
      </c>
      <c r="L60" s="83">
        <f t="shared" si="12"/>
        <v>0</v>
      </c>
      <c r="M60" s="86">
        <f t="shared" si="12"/>
        <v>0</v>
      </c>
      <c r="N60" s="84">
        <f t="shared" si="12"/>
        <v>106</v>
      </c>
      <c r="O60" s="137">
        <v>125</v>
      </c>
      <c r="P60" s="23">
        <f t="shared" si="10"/>
        <v>-0.152</v>
      </c>
      <c r="Q60" s="129">
        <v>88</v>
      </c>
      <c r="R60" s="23">
        <f t="shared" ref="R60:R71" si="13">(N60-Q60)/Q60</f>
        <v>0.20454545454545456</v>
      </c>
    </row>
    <row r="61" spans="1:18">
      <c r="A61" s="16" t="s">
        <v>43</v>
      </c>
      <c r="B61" s="144" t="s">
        <v>44</v>
      </c>
      <c r="C61" s="140">
        <v>0</v>
      </c>
      <c r="D61" s="140">
        <v>1</v>
      </c>
      <c r="E61" s="140">
        <v>10</v>
      </c>
      <c r="F61" s="140">
        <v>11</v>
      </c>
      <c r="G61" s="140">
        <v>7</v>
      </c>
      <c r="H61" s="140">
        <v>0</v>
      </c>
      <c r="I61" s="140">
        <v>1</v>
      </c>
      <c r="J61" s="140">
        <v>0</v>
      </c>
      <c r="K61" s="140">
        <v>0</v>
      </c>
      <c r="L61" s="140">
        <v>0</v>
      </c>
      <c r="M61" s="140">
        <v>0</v>
      </c>
      <c r="N61" s="34">
        <f>SUM(C61:M61)</f>
        <v>30</v>
      </c>
      <c r="O61" s="133">
        <v>30</v>
      </c>
      <c r="P61" s="23">
        <f>(N61-O61)/O61</f>
        <v>0</v>
      </c>
      <c r="Q61" s="133">
        <v>29</v>
      </c>
      <c r="R61" s="23">
        <f t="shared" si="13"/>
        <v>3.4482758620689655E-2</v>
      </c>
    </row>
    <row r="62" spans="1:18">
      <c r="A62" s="142"/>
      <c r="B62" s="144" t="s">
        <v>86</v>
      </c>
      <c r="C62" s="140"/>
      <c r="D62" s="140">
        <v>1</v>
      </c>
      <c r="E62" s="140">
        <v>39</v>
      </c>
      <c r="F62" s="140">
        <v>62</v>
      </c>
      <c r="G62" s="140">
        <v>33</v>
      </c>
      <c r="H62" s="140">
        <v>5</v>
      </c>
      <c r="I62" s="140">
        <v>1</v>
      </c>
      <c r="J62" s="140"/>
      <c r="K62" s="140"/>
      <c r="L62" s="140"/>
      <c r="M62" s="140"/>
      <c r="N62" s="31">
        <f t="shared" si="11"/>
        <v>141</v>
      </c>
      <c r="O62" s="132">
        <v>128</v>
      </c>
      <c r="P62" s="23">
        <f t="shared" si="10"/>
        <v>0.1015625</v>
      </c>
      <c r="Q62" s="132">
        <v>119</v>
      </c>
      <c r="R62" s="23">
        <f t="shared" si="13"/>
        <v>0.18487394957983194</v>
      </c>
    </row>
    <row r="63" spans="1:18">
      <c r="A63" s="16"/>
      <c r="B63" s="144" t="s">
        <v>45</v>
      </c>
      <c r="C63" s="140">
        <v>0</v>
      </c>
      <c r="D63" s="140">
        <v>2</v>
      </c>
      <c r="E63" s="140">
        <v>1</v>
      </c>
      <c r="F63" s="140">
        <v>11</v>
      </c>
      <c r="G63" s="140">
        <v>4</v>
      </c>
      <c r="H63" s="140">
        <v>0</v>
      </c>
      <c r="I63" s="140">
        <v>1</v>
      </c>
      <c r="J63" s="140">
        <v>0</v>
      </c>
      <c r="K63" s="140">
        <v>0</v>
      </c>
      <c r="L63" s="140">
        <v>0</v>
      </c>
      <c r="M63" s="140">
        <v>0</v>
      </c>
      <c r="N63" s="31">
        <f t="shared" si="11"/>
        <v>19</v>
      </c>
      <c r="O63" s="132">
        <v>18</v>
      </c>
      <c r="P63" s="23">
        <f t="shared" si="10"/>
        <v>5.5555555555555552E-2</v>
      </c>
      <c r="Q63" s="132">
        <v>18</v>
      </c>
      <c r="R63" s="23">
        <f t="shared" si="13"/>
        <v>5.5555555555555552E-2</v>
      </c>
    </row>
    <row r="64" spans="1:18">
      <c r="A64" s="16"/>
      <c r="B64" s="144" t="s">
        <v>46</v>
      </c>
      <c r="C64" s="140">
        <v>0</v>
      </c>
      <c r="D64" s="140">
        <v>0</v>
      </c>
      <c r="E64" s="140">
        <v>19</v>
      </c>
      <c r="F64" s="140">
        <v>30</v>
      </c>
      <c r="G64" s="140">
        <v>19</v>
      </c>
      <c r="H64" s="140">
        <v>0</v>
      </c>
      <c r="I64" s="140">
        <v>2</v>
      </c>
      <c r="J64" s="140">
        <v>0</v>
      </c>
      <c r="K64" s="140">
        <v>0</v>
      </c>
      <c r="L64" s="140">
        <v>0</v>
      </c>
      <c r="M64" s="140">
        <v>0</v>
      </c>
      <c r="N64" s="31">
        <f t="shared" si="11"/>
        <v>70</v>
      </c>
      <c r="O64" s="132">
        <v>65</v>
      </c>
      <c r="P64" s="23">
        <f t="shared" si="10"/>
        <v>7.6923076923076927E-2</v>
      </c>
      <c r="Q64" s="132">
        <v>66</v>
      </c>
      <c r="R64" s="23">
        <f t="shared" si="13"/>
        <v>6.0606060606060608E-2</v>
      </c>
    </row>
    <row r="65" spans="1:18">
      <c r="A65" s="16"/>
      <c r="B65" s="145" t="s">
        <v>47</v>
      </c>
      <c r="C65" s="140"/>
      <c r="D65" s="140">
        <v>2</v>
      </c>
      <c r="E65" s="140">
        <v>4</v>
      </c>
      <c r="F65" s="140">
        <v>13</v>
      </c>
      <c r="G65" s="140">
        <v>11</v>
      </c>
      <c r="H65" s="140">
        <v>2</v>
      </c>
      <c r="I65" s="140">
        <v>1</v>
      </c>
      <c r="J65" s="140"/>
      <c r="K65" s="140"/>
      <c r="L65" s="140"/>
      <c r="M65" s="140"/>
      <c r="N65" s="69">
        <f t="shared" si="11"/>
        <v>33</v>
      </c>
      <c r="O65" s="134">
        <v>35</v>
      </c>
      <c r="P65" s="23">
        <f t="shared" si="10"/>
        <v>-5.7142857142857141E-2</v>
      </c>
      <c r="Q65" s="134">
        <v>30</v>
      </c>
      <c r="R65" s="23">
        <f t="shared" si="13"/>
        <v>0.1</v>
      </c>
    </row>
    <row r="66" spans="1:18" s="17" customFormat="1">
      <c r="A66" s="82" t="s">
        <v>48</v>
      </c>
      <c r="B66" s="83"/>
      <c r="C66" s="83">
        <f>SUM(C61:C65)</f>
        <v>0</v>
      </c>
      <c r="D66" s="83">
        <f>SUM(D61:D65)</f>
        <v>6</v>
      </c>
      <c r="E66" s="83">
        <f t="shared" ref="E66:L66" si="14">SUM(E61:E65)</f>
        <v>73</v>
      </c>
      <c r="F66" s="83">
        <f t="shared" si="14"/>
        <v>127</v>
      </c>
      <c r="G66" s="83">
        <f t="shared" si="14"/>
        <v>74</v>
      </c>
      <c r="H66" s="83">
        <f t="shared" si="14"/>
        <v>7</v>
      </c>
      <c r="I66" s="83">
        <f t="shared" si="14"/>
        <v>6</v>
      </c>
      <c r="J66" s="83">
        <f t="shared" si="14"/>
        <v>0</v>
      </c>
      <c r="K66" s="83">
        <f t="shared" si="14"/>
        <v>0</v>
      </c>
      <c r="L66" s="83">
        <f t="shared" si="14"/>
        <v>0</v>
      </c>
      <c r="M66" s="86">
        <f>SUM(M61:M65)</f>
        <v>0</v>
      </c>
      <c r="N66" s="87">
        <f t="shared" si="11"/>
        <v>293</v>
      </c>
      <c r="O66" s="138">
        <v>276</v>
      </c>
      <c r="P66" s="23">
        <f t="shared" si="10"/>
        <v>6.1594202898550728E-2</v>
      </c>
      <c r="Q66" s="130">
        <v>262</v>
      </c>
      <c r="R66" s="23">
        <f t="shared" si="13"/>
        <v>0.1183206106870229</v>
      </c>
    </row>
    <row r="67" spans="1:18">
      <c r="A67" s="16" t="s">
        <v>49</v>
      </c>
      <c r="B67" s="144" t="s">
        <v>75</v>
      </c>
      <c r="C67" s="140">
        <v>4</v>
      </c>
      <c r="D67" s="140">
        <v>0</v>
      </c>
      <c r="E67" s="140">
        <v>9</v>
      </c>
      <c r="F67" s="140">
        <v>17</v>
      </c>
      <c r="G67" s="140">
        <v>9</v>
      </c>
      <c r="H67" s="140">
        <v>2</v>
      </c>
      <c r="I67" s="140">
        <v>1</v>
      </c>
      <c r="J67" s="140">
        <v>0</v>
      </c>
      <c r="K67" s="140">
        <v>0</v>
      </c>
      <c r="L67" s="140">
        <v>0</v>
      </c>
      <c r="M67" s="140">
        <v>0</v>
      </c>
      <c r="N67" s="35">
        <f t="shared" si="11"/>
        <v>42</v>
      </c>
      <c r="O67" s="129">
        <v>35</v>
      </c>
      <c r="P67" s="23">
        <f t="shared" si="10"/>
        <v>0.2</v>
      </c>
      <c r="Q67" s="129">
        <v>38</v>
      </c>
      <c r="R67" s="23">
        <f t="shared" si="13"/>
        <v>0.10526315789473684</v>
      </c>
    </row>
    <row r="68" spans="1:18">
      <c r="A68" s="16"/>
      <c r="B68" s="144" t="s">
        <v>73</v>
      </c>
      <c r="C68" s="140">
        <v>0</v>
      </c>
      <c r="D68" s="140">
        <v>0</v>
      </c>
      <c r="E68" s="140">
        <v>8</v>
      </c>
      <c r="F68" s="140">
        <v>16</v>
      </c>
      <c r="G68" s="140">
        <v>10</v>
      </c>
      <c r="H68" s="140">
        <v>7</v>
      </c>
      <c r="I68" s="140">
        <v>1</v>
      </c>
      <c r="J68" s="140">
        <v>0</v>
      </c>
      <c r="K68" s="140">
        <v>0</v>
      </c>
      <c r="L68" s="140">
        <v>0</v>
      </c>
      <c r="M68" s="140">
        <v>0</v>
      </c>
      <c r="N68" s="32">
        <f t="shared" si="11"/>
        <v>42</v>
      </c>
      <c r="O68" s="130">
        <v>40</v>
      </c>
      <c r="P68" s="23">
        <f t="shared" si="10"/>
        <v>0.05</v>
      </c>
      <c r="Q68" s="130">
        <v>35</v>
      </c>
      <c r="R68" s="23">
        <f t="shared" si="13"/>
        <v>0.2</v>
      </c>
    </row>
    <row r="69" spans="1:18">
      <c r="A69" s="16"/>
      <c r="B69" s="144" t="s">
        <v>50</v>
      </c>
      <c r="C69" s="140">
        <v>0</v>
      </c>
      <c r="D69" s="140">
        <v>1</v>
      </c>
      <c r="E69" s="140">
        <v>20</v>
      </c>
      <c r="F69" s="140">
        <v>30</v>
      </c>
      <c r="G69" s="140">
        <v>36</v>
      </c>
      <c r="H69" s="140">
        <v>6</v>
      </c>
      <c r="I69" s="140">
        <v>1</v>
      </c>
      <c r="J69" s="140">
        <v>1</v>
      </c>
      <c r="K69" s="140">
        <v>0</v>
      </c>
      <c r="L69" s="140">
        <v>0</v>
      </c>
      <c r="M69" s="140">
        <v>0</v>
      </c>
      <c r="N69" s="32">
        <f t="shared" si="11"/>
        <v>95</v>
      </c>
      <c r="O69" s="130">
        <v>92</v>
      </c>
      <c r="P69" s="23">
        <f t="shared" si="10"/>
        <v>3.2608695652173912E-2</v>
      </c>
      <c r="Q69" s="130">
        <v>90</v>
      </c>
      <c r="R69" s="23">
        <f t="shared" si="13"/>
        <v>5.5555555555555552E-2</v>
      </c>
    </row>
    <row r="70" spans="1:18" s="17" customFormat="1">
      <c r="A70" s="82" t="s">
        <v>51</v>
      </c>
      <c r="B70" s="83"/>
      <c r="C70" s="83">
        <f t="shared" ref="C70:M70" si="15">SUM(C67:C69)</f>
        <v>4</v>
      </c>
      <c r="D70" s="83">
        <f t="shared" si="15"/>
        <v>1</v>
      </c>
      <c r="E70" s="83">
        <f t="shared" si="15"/>
        <v>37</v>
      </c>
      <c r="F70" s="83">
        <f t="shared" si="15"/>
        <v>63</v>
      </c>
      <c r="G70" s="83">
        <f t="shared" si="15"/>
        <v>55</v>
      </c>
      <c r="H70" s="83">
        <f t="shared" si="15"/>
        <v>15</v>
      </c>
      <c r="I70" s="83">
        <f t="shared" si="15"/>
        <v>3</v>
      </c>
      <c r="J70" s="83">
        <f t="shared" si="15"/>
        <v>1</v>
      </c>
      <c r="K70" s="83">
        <f t="shared" si="15"/>
        <v>0</v>
      </c>
      <c r="L70" s="83">
        <f t="shared" si="15"/>
        <v>0</v>
      </c>
      <c r="M70" s="86">
        <f t="shared" si="15"/>
        <v>0</v>
      </c>
      <c r="N70" s="88">
        <f t="shared" si="11"/>
        <v>179</v>
      </c>
      <c r="O70" s="137">
        <v>167</v>
      </c>
      <c r="P70" s="23">
        <f t="shared" si="10"/>
        <v>7.1856287425149698E-2</v>
      </c>
      <c r="Q70" s="129">
        <v>163</v>
      </c>
      <c r="R70" s="23">
        <f t="shared" si="13"/>
        <v>9.815950920245399E-2</v>
      </c>
    </row>
    <row r="71" spans="1:18" s="17" customFormat="1">
      <c r="A71" s="106" t="s">
        <v>52</v>
      </c>
      <c r="B71" s="107"/>
      <c r="C71" s="107">
        <f t="shared" ref="C71:M71" si="16">C57+C60+C66+C70</f>
        <v>34</v>
      </c>
      <c r="D71" s="107">
        <f t="shared" si="16"/>
        <v>96</v>
      </c>
      <c r="E71" s="107">
        <f t="shared" si="16"/>
        <v>830</v>
      </c>
      <c r="F71" s="107">
        <f t="shared" si="16"/>
        <v>1236.83</v>
      </c>
      <c r="G71" s="107">
        <f t="shared" si="16"/>
        <v>862.46</v>
      </c>
      <c r="H71" s="107">
        <f t="shared" si="16"/>
        <v>232.85</v>
      </c>
      <c r="I71" s="107">
        <f t="shared" si="16"/>
        <v>70</v>
      </c>
      <c r="J71" s="107">
        <f t="shared" si="16"/>
        <v>17</v>
      </c>
      <c r="K71" s="107">
        <f t="shared" si="16"/>
        <v>1</v>
      </c>
      <c r="L71" s="107">
        <f t="shared" si="16"/>
        <v>0</v>
      </c>
      <c r="M71" s="107">
        <f t="shared" si="16"/>
        <v>0</v>
      </c>
      <c r="N71" s="147">
        <f>SUM(N57+N60+N66+N70)</f>
        <v>3380.1400000000003</v>
      </c>
      <c r="O71" s="139">
        <v>3297.6299999999997</v>
      </c>
      <c r="P71" s="23">
        <f t="shared" si="10"/>
        <v>2.5020999930253147E-2</v>
      </c>
      <c r="Q71" s="135">
        <v>3136</v>
      </c>
      <c r="R71" s="23">
        <f t="shared" si="13"/>
        <v>7.785076530612256E-2</v>
      </c>
    </row>
    <row r="72" spans="1:18">
      <c r="O72" s="80"/>
      <c r="P72" s="80"/>
      <c r="Q72" s="80"/>
      <c r="R72" s="80"/>
    </row>
    <row r="73" spans="1:18">
      <c r="O73" s="80"/>
      <c r="P73" s="80"/>
      <c r="Q73" s="80"/>
      <c r="R73" s="80"/>
    </row>
    <row r="74" spans="1:18">
      <c r="O74" s="80"/>
      <c r="P74" s="80"/>
      <c r="Q74" s="80"/>
      <c r="R74" s="80"/>
    </row>
    <row r="75" spans="1:18">
      <c r="O75" s="80"/>
      <c r="P75" s="80"/>
      <c r="Q75" s="80"/>
      <c r="R75" s="80"/>
    </row>
    <row r="76" spans="1:18">
      <c r="O76" s="80"/>
      <c r="P76" s="80"/>
      <c r="Q76" s="80"/>
      <c r="R76" s="80"/>
    </row>
    <row r="77" spans="1:18">
      <c r="O77" s="80"/>
      <c r="P77" s="80"/>
      <c r="Q77" s="80"/>
      <c r="R77" s="80"/>
    </row>
    <row r="78" spans="1:18">
      <c r="O78" s="80"/>
      <c r="P78" s="80"/>
      <c r="Q78" s="80"/>
      <c r="R78" s="80"/>
    </row>
    <row r="79" spans="1:18">
      <c r="O79" s="80"/>
      <c r="P79" s="80"/>
      <c r="Q79" s="80"/>
      <c r="R79" s="80"/>
    </row>
    <row r="80" spans="1:18">
      <c r="O80" s="80"/>
      <c r="P80" s="80"/>
      <c r="Q80" s="80"/>
      <c r="R80" s="80"/>
    </row>
    <row r="81" spans="15:18">
      <c r="O81" s="80"/>
      <c r="P81" s="80"/>
      <c r="Q81" s="80"/>
      <c r="R81" s="80"/>
    </row>
    <row r="82" spans="15:18">
      <c r="O82" s="80"/>
      <c r="P82" s="80"/>
      <c r="Q82" s="80"/>
      <c r="R82" s="80"/>
    </row>
    <row r="83" spans="15:18">
      <c r="O83" s="80"/>
      <c r="P83" s="80"/>
      <c r="Q83" s="80"/>
      <c r="R83" s="80"/>
    </row>
    <row r="84" spans="15:18">
      <c r="O84" s="80"/>
      <c r="P84" s="80"/>
      <c r="Q84" s="80"/>
      <c r="R84" s="80"/>
    </row>
    <row r="85" spans="15:18">
      <c r="O85" s="80"/>
      <c r="P85" s="80"/>
      <c r="Q85" s="80"/>
      <c r="R85" s="80"/>
    </row>
    <row r="86" spans="15:18">
      <c r="O86" s="80"/>
      <c r="P86" s="80"/>
      <c r="Q86" s="80"/>
      <c r="R86" s="80"/>
    </row>
    <row r="87" spans="15:18">
      <c r="O87" s="80"/>
      <c r="P87" s="80"/>
      <c r="Q87" s="80"/>
      <c r="R87" s="80"/>
    </row>
    <row r="88" spans="15:18">
      <c r="O88" s="80"/>
      <c r="P88" s="80"/>
      <c r="Q88" s="80"/>
      <c r="R88" s="80"/>
    </row>
    <row r="89" spans="15:18">
      <c r="O89" s="80"/>
      <c r="P89" s="80"/>
      <c r="Q89" s="80"/>
      <c r="R89" s="80"/>
    </row>
    <row r="90" spans="15:18">
      <c r="O90" s="80"/>
      <c r="P90" s="80"/>
      <c r="Q90" s="80"/>
      <c r="R90" s="80"/>
    </row>
    <row r="91" spans="15:18">
      <c r="O91" s="80"/>
      <c r="P91" s="80"/>
      <c r="Q91" s="80"/>
      <c r="R91" s="80"/>
    </row>
    <row r="92" spans="15:18">
      <c r="O92" s="80"/>
      <c r="P92" s="80"/>
      <c r="Q92" s="80"/>
      <c r="R92" s="80"/>
    </row>
    <row r="93" spans="15:18">
      <c r="O93" s="80"/>
      <c r="P93" s="80"/>
      <c r="Q93" s="80"/>
      <c r="R93" s="80"/>
    </row>
    <row r="94" spans="15:18">
      <c r="O94" s="80"/>
      <c r="P94" s="80"/>
      <c r="Q94" s="80"/>
      <c r="R94" s="80"/>
    </row>
    <row r="95" spans="15:18">
      <c r="O95" s="80"/>
      <c r="P95" s="80"/>
      <c r="Q95" s="80"/>
      <c r="R95" s="80"/>
    </row>
    <row r="96" spans="15:18">
      <c r="O96" s="80"/>
      <c r="P96" s="80"/>
      <c r="Q96" s="80"/>
      <c r="R96" s="80"/>
    </row>
    <row r="97" spans="15:18">
      <c r="O97" s="80"/>
      <c r="P97" s="80"/>
      <c r="Q97" s="80"/>
      <c r="R97" s="80"/>
    </row>
    <row r="98" spans="15:18">
      <c r="O98" s="80"/>
      <c r="P98" s="80"/>
      <c r="Q98" s="80"/>
      <c r="R98" s="80"/>
    </row>
    <row r="99" spans="15:18">
      <c r="O99" s="80"/>
      <c r="P99" s="80"/>
      <c r="Q99" s="80"/>
      <c r="R99" s="80"/>
    </row>
    <row r="100" spans="15:18">
      <c r="O100" s="80"/>
      <c r="P100" s="80"/>
      <c r="Q100" s="80"/>
      <c r="R100" s="80"/>
    </row>
    <row r="101" spans="15:18">
      <c r="O101" s="80"/>
      <c r="P101" s="80"/>
      <c r="Q101" s="80"/>
      <c r="R101" s="80"/>
    </row>
    <row r="102" spans="15:18">
      <c r="O102" s="80"/>
      <c r="P102" s="80"/>
      <c r="Q102" s="80"/>
      <c r="R102" s="80"/>
    </row>
    <row r="103" spans="15:18">
      <c r="O103" s="80"/>
      <c r="P103" s="80"/>
      <c r="Q103" s="80"/>
      <c r="R103" s="80"/>
    </row>
    <row r="104" spans="15:18">
      <c r="O104" s="80"/>
      <c r="P104" s="80"/>
      <c r="Q104" s="80"/>
      <c r="R104" s="80"/>
    </row>
    <row r="105" spans="15:18">
      <c r="O105" s="80"/>
      <c r="P105" s="80"/>
      <c r="Q105" s="80"/>
      <c r="R105" s="80"/>
    </row>
    <row r="106" spans="15:18">
      <c r="O106" s="80"/>
      <c r="P106" s="80"/>
      <c r="Q106" s="80"/>
      <c r="R106" s="80"/>
    </row>
    <row r="107" spans="15:18">
      <c r="O107" s="80"/>
      <c r="P107" s="80"/>
      <c r="Q107" s="80"/>
      <c r="R107" s="80"/>
    </row>
    <row r="108" spans="15:18">
      <c r="O108" s="80"/>
      <c r="P108" s="80"/>
      <c r="Q108" s="80"/>
      <c r="R108" s="80"/>
    </row>
    <row r="109" spans="15:18">
      <c r="O109" s="80"/>
      <c r="P109" s="80"/>
      <c r="Q109" s="80"/>
      <c r="R109" s="80"/>
    </row>
    <row r="110" spans="15:18">
      <c r="O110" s="80"/>
      <c r="P110" s="80"/>
      <c r="Q110" s="80"/>
      <c r="R110" s="80"/>
    </row>
    <row r="111" spans="15:18">
      <c r="O111" s="80"/>
      <c r="P111" s="80"/>
      <c r="Q111" s="80"/>
      <c r="R111" s="80"/>
    </row>
    <row r="112" spans="15:18">
      <c r="O112" s="80"/>
      <c r="P112" s="80"/>
      <c r="Q112" s="80"/>
      <c r="R112" s="80"/>
    </row>
    <row r="113" spans="15:18">
      <c r="O113" s="80"/>
      <c r="P113" s="80"/>
      <c r="Q113" s="80"/>
      <c r="R113" s="80"/>
    </row>
    <row r="114" spans="15:18">
      <c r="O114" s="80"/>
      <c r="P114" s="80"/>
      <c r="Q114" s="80"/>
      <c r="R114" s="80"/>
    </row>
    <row r="115" spans="15:18">
      <c r="O115" s="80"/>
      <c r="P115" s="80"/>
      <c r="Q115" s="80"/>
      <c r="R115" s="80"/>
    </row>
    <row r="116" spans="15:18">
      <c r="O116" s="80"/>
      <c r="P116" s="80"/>
      <c r="Q116" s="80"/>
      <c r="R116" s="80"/>
    </row>
    <row r="117" spans="15:18">
      <c r="O117" s="80"/>
      <c r="P117" s="80"/>
      <c r="Q117" s="80"/>
      <c r="R117" s="80"/>
    </row>
    <row r="118" spans="15:18">
      <c r="O118" s="80"/>
      <c r="P118" s="80"/>
      <c r="Q118" s="80"/>
      <c r="R118" s="80"/>
    </row>
    <row r="119" spans="15:18">
      <c r="O119" s="80"/>
      <c r="P119" s="80"/>
      <c r="Q119" s="80"/>
      <c r="R119" s="80"/>
    </row>
    <row r="120" spans="15:18">
      <c r="O120" s="80"/>
      <c r="P120" s="80"/>
      <c r="Q120" s="80"/>
      <c r="R120" s="80"/>
    </row>
    <row r="121" spans="15:18">
      <c r="O121" s="80"/>
      <c r="P121" s="80"/>
      <c r="Q121" s="80"/>
      <c r="R121" s="80"/>
    </row>
    <row r="122" spans="15:18">
      <c r="O122" s="80"/>
      <c r="P122" s="80"/>
      <c r="Q122" s="80"/>
      <c r="R122" s="80"/>
    </row>
    <row r="123" spans="15:18">
      <c r="O123" s="80"/>
      <c r="P123" s="80"/>
      <c r="Q123" s="80"/>
      <c r="R123" s="80"/>
    </row>
    <row r="124" spans="15:18">
      <c r="O124" s="80"/>
      <c r="P124" s="80"/>
      <c r="Q124" s="80"/>
      <c r="R124" s="80"/>
    </row>
    <row r="125" spans="15:18">
      <c r="O125" s="80"/>
      <c r="P125" s="80"/>
      <c r="Q125" s="80"/>
      <c r="R125" s="80"/>
    </row>
    <row r="126" spans="15:18">
      <c r="O126" s="80"/>
      <c r="P126" s="80"/>
      <c r="Q126" s="80"/>
      <c r="R126" s="80"/>
    </row>
    <row r="127" spans="15:18">
      <c r="O127" s="80"/>
      <c r="P127" s="80"/>
      <c r="Q127" s="80"/>
      <c r="R127" s="80"/>
    </row>
    <row r="128" spans="15:18">
      <c r="O128" s="80"/>
      <c r="P128" s="80"/>
      <c r="Q128" s="80"/>
      <c r="R128" s="80"/>
    </row>
    <row r="129" spans="15:18">
      <c r="O129" s="80"/>
      <c r="P129" s="80"/>
      <c r="Q129" s="80"/>
      <c r="R129" s="80"/>
    </row>
    <row r="130" spans="15:18">
      <c r="O130" s="80"/>
      <c r="P130" s="80"/>
      <c r="Q130" s="80"/>
      <c r="R130" s="80"/>
    </row>
    <row r="131" spans="15:18">
      <c r="O131" s="80"/>
      <c r="P131" s="80"/>
      <c r="Q131" s="80"/>
      <c r="R131" s="80"/>
    </row>
    <row r="132" spans="15:18">
      <c r="O132" s="80"/>
      <c r="P132" s="80"/>
      <c r="Q132" s="80"/>
      <c r="R132" s="80"/>
    </row>
    <row r="133" spans="15:18">
      <c r="O133" s="80"/>
      <c r="P133" s="80"/>
      <c r="Q133" s="80"/>
      <c r="R133" s="80"/>
    </row>
    <row r="134" spans="15:18">
      <c r="O134" s="80"/>
      <c r="P134" s="80"/>
      <c r="Q134" s="80"/>
      <c r="R134" s="80"/>
    </row>
    <row r="135" spans="15:18">
      <c r="O135" s="80"/>
      <c r="P135" s="80"/>
      <c r="Q135" s="80"/>
      <c r="R135" s="80"/>
    </row>
    <row r="136" spans="15:18">
      <c r="O136" s="80"/>
      <c r="P136" s="80"/>
      <c r="Q136" s="80"/>
      <c r="R136" s="80"/>
    </row>
    <row r="137" spans="15:18">
      <c r="O137" s="80"/>
      <c r="P137" s="80"/>
      <c r="Q137" s="80"/>
      <c r="R137" s="80"/>
    </row>
    <row r="138" spans="15:18">
      <c r="O138" s="80"/>
      <c r="P138" s="80"/>
      <c r="Q138" s="80"/>
      <c r="R138" s="80"/>
    </row>
    <row r="139" spans="15:18">
      <c r="O139" s="80"/>
      <c r="P139" s="80"/>
      <c r="Q139" s="80"/>
      <c r="R139" s="80"/>
    </row>
    <row r="140" spans="15:18">
      <c r="O140" s="80"/>
      <c r="P140" s="80"/>
      <c r="Q140" s="80"/>
      <c r="R140" s="80"/>
    </row>
    <row r="141" spans="15:18">
      <c r="O141" s="80"/>
      <c r="P141" s="80"/>
      <c r="Q141" s="80"/>
      <c r="R141" s="80"/>
    </row>
    <row r="142" spans="15:18">
      <c r="O142" s="80"/>
      <c r="P142" s="80"/>
      <c r="Q142" s="80"/>
      <c r="R142" s="80"/>
    </row>
    <row r="143" spans="15:18">
      <c r="O143" s="80"/>
      <c r="P143" s="80"/>
      <c r="Q143" s="80"/>
      <c r="R143" s="80"/>
    </row>
    <row r="144" spans="15:18">
      <c r="O144" s="80"/>
      <c r="P144" s="80"/>
      <c r="Q144" s="80"/>
      <c r="R144" s="80"/>
    </row>
    <row r="145" spans="15:18">
      <c r="O145" s="80"/>
      <c r="P145" s="80"/>
      <c r="Q145" s="80"/>
      <c r="R145" s="80"/>
    </row>
    <row r="146" spans="15:18">
      <c r="O146" s="80"/>
      <c r="P146" s="80"/>
      <c r="Q146" s="80"/>
      <c r="R146" s="80"/>
    </row>
    <row r="147" spans="15:18">
      <c r="O147" s="80"/>
      <c r="P147" s="80"/>
      <c r="Q147" s="80"/>
      <c r="R147" s="80"/>
    </row>
    <row r="148" spans="15:18">
      <c r="O148" s="80"/>
      <c r="P148" s="80"/>
      <c r="Q148" s="80"/>
      <c r="R148" s="80"/>
    </row>
    <row r="149" spans="15:18">
      <c r="O149" s="80"/>
      <c r="P149" s="80"/>
      <c r="Q149" s="80"/>
      <c r="R149" s="80"/>
    </row>
    <row r="150" spans="15:18">
      <c r="O150" s="80"/>
      <c r="P150" s="80"/>
      <c r="Q150" s="80"/>
      <c r="R150" s="80"/>
    </row>
    <row r="151" spans="15:18">
      <c r="O151" s="80"/>
      <c r="P151" s="80"/>
      <c r="Q151" s="80"/>
      <c r="R151" s="80"/>
    </row>
    <row r="152" spans="15:18">
      <c r="O152" s="80"/>
      <c r="P152" s="80"/>
      <c r="Q152" s="80"/>
      <c r="R152" s="80"/>
    </row>
    <row r="153" spans="15:18">
      <c r="O153" s="80"/>
      <c r="P153" s="80"/>
      <c r="Q153" s="80"/>
      <c r="R153" s="80"/>
    </row>
    <row r="154" spans="15:18">
      <c r="O154" s="80"/>
      <c r="P154" s="80"/>
      <c r="Q154" s="80"/>
      <c r="R154" s="80"/>
    </row>
    <row r="155" spans="15:18">
      <c r="O155" s="80"/>
      <c r="P155" s="80"/>
      <c r="Q155" s="80"/>
      <c r="R155" s="80"/>
    </row>
    <row r="156" spans="15:18">
      <c r="O156" s="80"/>
      <c r="P156" s="80"/>
      <c r="Q156" s="80"/>
      <c r="R156" s="80"/>
    </row>
    <row r="157" spans="15:18">
      <c r="O157" s="80"/>
      <c r="P157" s="80"/>
      <c r="Q157" s="80"/>
      <c r="R157" s="80"/>
    </row>
    <row r="158" spans="15:18">
      <c r="O158" s="80"/>
      <c r="P158" s="80"/>
      <c r="Q158" s="80"/>
      <c r="R158" s="80"/>
    </row>
    <row r="159" spans="15:18">
      <c r="O159" s="80"/>
      <c r="P159" s="80"/>
      <c r="Q159" s="80"/>
      <c r="R159" s="80"/>
    </row>
    <row r="160" spans="15:18">
      <c r="O160" s="80"/>
      <c r="P160" s="80"/>
      <c r="Q160" s="80"/>
      <c r="R160" s="80"/>
    </row>
    <row r="161" spans="15:18">
      <c r="O161" s="80"/>
      <c r="P161" s="80"/>
      <c r="Q161" s="80"/>
      <c r="R161" s="80"/>
    </row>
    <row r="162" spans="15:18">
      <c r="O162" s="80"/>
      <c r="P162" s="80"/>
      <c r="Q162" s="80"/>
      <c r="R162" s="80"/>
    </row>
    <row r="163" spans="15:18">
      <c r="O163" s="80"/>
      <c r="P163" s="80"/>
      <c r="Q163" s="80"/>
      <c r="R163" s="80"/>
    </row>
    <row r="164" spans="15:18">
      <c r="O164" s="80"/>
      <c r="P164" s="80"/>
      <c r="Q164" s="80"/>
      <c r="R164" s="80"/>
    </row>
    <row r="165" spans="15:18">
      <c r="O165" s="80"/>
      <c r="P165" s="80"/>
      <c r="Q165" s="80"/>
      <c r="R165" s="80"/>
    </row>
    <row r="166" spans="15:18">
      <c r="O166" s="80"/>
      <c r="P166" s="80"/>
      <c r="Q166" s="80"/>
      <c r="R166" s="80"/>
    </row>
    <row r="167" spans="15:18">
      <c r="O167" s="80"/>
      <c r="P167" s="80"/>
      <c r="Q167" s="80"/>
      <c r="R167" s="80"/>
    </row>
    <row r="168" spans="15:18">
      <c r="O168" s="80"/>
      <c r="P168" s="80"/>
      <c r="Q168" s="80"/>
      <c r="R168" s="80"/>
    </row>
    <row r="169" spans="15:18">
      <c r="O169" s="80"/>
      <c r="P169" s="80"/>
      <c r="Q169" s="80"/>
      <c r="R169" s="80"/>
    </row>
    <row r="170" spans="15:18">
      <c r="O170" s="80"/>
      <c r="P170" s="80"/>
      <c r="Q170" s="80"/>
      <c r="R170" s="80"/>
    </row>
    <row r="171" spans="15:18">
      <c r="O171" s="80"/>
      <c r="P171" s="80"/>
      <c r="Q171" s="80"/>
      <c r="R171" s="80"/>
    </row>
    <row r="172" spans="15:18">
      <c r="O172" s="80"/>
      <c r="P172" s="80"/>
      <c r="Q172" s="80"/>
      <c r="R172" s="80"/>
    </row>
    <row r="173" spans="15:18">
      <c r="O173" s="80"/>
      <c r="P173" s="80"/>
      <c r="Q173" s="80"/>
      <c r="R173" s="80"/>
    </row>
    <row r="174" spans="15:18">
      <c r="O174" s="80"/>
      <c r="P174" s="80"/>
      <c r="Q174" s="80"/>
      <c r="R174" s="80"/>
    </row>
    <row r="175" spans="15:18">
      <c r="O175" s="80"/>
      <c r="P175" s="80"/>
      <c r="Q175" s="80"/>
      <c r="R175" s="80"/>
    </row>
    <row r="176" spans="15:18">
      <c r="O176" s="80"/>
      <c r="P176" s="80"/>
      <c r="Q176" s="80"/>
      <c r="R176" s="80"/>
    </row>
    <row r="177" spans="15:18">
      <c r="O177" s="80"/>
      <c r="P177" s="80"/>
      <c r="Q177" s="80"/>
      <c r="R177" s="80"/>
    </row>
    <row r="178" spans="15:18">
      <c r="O178" s="80"/>
      <c r="P178" s="80"/>
      <c r="Q178" s="80"/>
      <c r="R178" s="80"/>
    </row>
    <row r="179" spans="15:18">
      <c r="O179" s="80"/>
      <c r="P179" s="80"/>
      <c r="Q179" s="80"/>
      <c r="R179" s="80"/>
    </row>
    <row r="180" spans="15:18">
      <c r="O180" s="80"/>
      <c r="P180" s="80"/>
      <c r="Q180" s="80"/>
      <c r="R180" s="80"/>
    </row>
    <row r="181" spans="15:18">
      <c r="O181" s="80"/>
      <c r="P181" s="80"/>
      <c r="Q181" s="80"/>
      <c r="R181" s="80"/>
    </row>
    <row r="182" spans="15:18">
      <c r="O182" s="80"/>
      <c r="P182" s="80"/>
      <c r="Q182" s="80"/>
      <c r="R182" s="80"/>
    </row>
    <row r="183" spans="15:18">
      <c r="O183" s="80"/>
      <c r="P183" s="80"/>
      <c r="Q183" s="80"/>
      <c r="R183" s="80"/>
    </row>
    <row r="184" spans="15:18">
      <c r="O184" s="80"/>
      <c r="P184" s="80"/>
      <c r="Q184" s="80"/>
      <c r="R184" s="80"/>
    </row>
    <row r="185" spans="15:18">
      <c r="O185" s="80"/>
      <c r="P185" s="80"/>
      <c r="Q185" s="80"/>
      <c r="R185" s="80"/>
    </row>
    <row r="186" spans="15:18">
      <c r="O186" s="80"/>
      <c r="P186" s="80"/>
      <c r="Q186" s="80"/>
      <c r="R186" s="80"/>
    </row>
    <row r="187" spans="15:18">
      <c r="O187" s="80"/>
      <c r="P187" s="80"/>
      <c r="Q187" s="80"/>
      <c r="R187" s="80"/>
    </row>
    <row r="188" spans="15:18">
      <c r="O188" s="80"/>
      <c r="P188" s="80"/>
      <c r="Q188" s="80"/>
      <c r="R188" s="80"/>
    </row>
    <row r="189" spans="15:18">
      <c r="O189" s="80"/>
      <c r="P189" s="80"/>
      <c r="Q189" s="80"/>
      <c r="R189" s="80"/>
    </row>
    <row r="190" spans="15:18">
      <c r="O190" s="80"/>
      <c r="P190" s="80"/>
      <c r="Q190" s="80"/>
      <c r="R190" s="80"/>
    </row>
    <row r="191" spans="15:18">
      <c r="O191" s="80"/>
      <c r="P191" s="80"/>
      <c r="Q191" s="80"/>
      <c r="R191" s="80"/>
    </row>
    <row r="192" spans="15:18">
      <c r="O192" s="80"/>
      <c r="P192" s="80"/>
      <c r="Q192" s="80"/>
      <c r="R192" s="80"/>
    </row>
    <row r="193" spans="15:18">
      <c r="O193" s="80"/>
      <c r="P193" s="80"/>
      <c r="Q193" s="80"/>
      <c r="R193" s="80"/>
    </row>
    <row r="194" spans="15:18">
      <c r="O194" s="80"/>
      <c r="P194" s="80"/>
      <c r="Q194" s="80"/>
      <c r="R194" s="80"/>
    </row>
    <row r="195" spans="15:18">
      <c r="O195" s="80"/>
      <c r="P195" s="80"/>
      <c r="Q195" s="80"/>
      <c r="R195" s="80"/>
    </row>
    <row r="196" spans="15:18">
      <c r="O196" s="80"/>
      <c r="P196" s="80"/>
      <c r="Q196" s="80"/>
      <c r="R196" s="80"/>
    </row>
    <row r="197" spans="15:18">
      <c r="O197" s="80"/>
      <c r="P197" s="80"/>
      <c r="Q197" s="80"/>
      <c r="R197" s="80"/>
    </row>
    <row r="198" spans="15:18">
      <c r="O198" s="80"/>
      <c r="P198" s="80"/>
      <c r="Q198" s="80"/>
      <c r="R198" s="80"/>
    </row>
    <row r="199" spans="15:18">
      <c r="O199" s="80"/>
      <c r="P199" s="80"/>
      <c r="Q199" s="80"/>
      <c r="R199" s="80"/>
    </row>
    <row r="200" spans="15:18">
      <c r="O200" s="80"/>
      <c r="P200" s="80"/>
      <c r="Q200" s="80"/>
      <c r="R200" s="80"/>
    </row>
    <row r="201" spans="15:18">
      <c r="O201" s="80"/>
      <c r="P201" s="80"/>
      <c r="Q201" s="80"/>
      <c r="R201" s="80"/>
    </row>
    <row r="202" spans="15:18">
      <c r="O202" s="80"/>
      <c r="P202" s="80"/>
      <c r="Q202" s="80"/>
      <c r="R202" s="80"/>
    </row>
    <row r="203" spans="15:18">
      <c r="O203" s="80"/>
      <c r="P203" s="80"/>
      <c r="Q203" s="80"/>
      <c r="R203" s="80"/>
    </row>
    <row r="204" spans="15:18">
      <c r="O204" s="80"/>
      <c r="P204" s="80"/>
      <c r="Q204" s="80"/>
      <c r="R204" s="80"/>
    </row>
    <row r="205" spans="15:18">
      <c r="O205" s="80"/>
      <c r="P205" s="80"/>
      <c r="Q205" s="80"/>
      <c r="R205" s="80"/>
    </row>
    <row r="206" spans="15:18">
      <c r="O206" s="80"/>
      <c r="P206" s="80"/>
      <c r="Q206" s="80"/>
      <c r="R206" s="80"/>
    </row>
    <row r="207" spans="15:18">
      <c r="O207" s="80"/>
      <c r="P207" s="80"/>
      <c r="Q207" s="80"/>
      <c r="R207" s="80"/>
    </row>
    <row r="208" spans="15:18">
      <c r="O208" s="80"/>
      <c r="P208" s="80"/>
      <c r="Q208" s="80"/>
      <c r="R208" s="80"/>
    </row>
    <row r="209" spans="15:18">
      <c r="O209" s="80"/>
      <c r="P209" s="80"/>
      <c r="Q209" s="80"/>
      <c r="R209" s="80"/>
    </row>
    <row r="210" spans="15:18">
      <c r="O210" s="80"/>
      <c r="P210" s="80"/>
      <c r="Q210" s="80"/>
      <c r="R210" s="80"/>
    </row>
    <row r="211" spans="15:18">
      <c r="O211" s="80"/>
      <c r="P211" s="80"/>
      <c r="Q211" s="80"/>
      <c r="R211" s="80"/>
    </row>
    <row r="212" spans="15:18">
      <c r="O212" s="80"/>
      <c r="P212" s="80"/>
      <c r="Q212" s="80"/>
      <c r="R212" s="80"/>
    </row>
    <row r="213" spans="15:18">
      <c r="O213" s="80"/>
      <c r="P213" s="80"/>
      <c r="Q213" s="80"/>
      <c r="R213" s="80"/>
    </row>
    <row r="214" spans="15:18">
      <c r="O214" s="80"/>
      <c r="P214" s="80"/>
      <c r="Q214" s="80"/>
      <c r="R214" s="80"/>
    </row>
    <row r="215" spans="15:18">
      <c r="O215" s="80"/>
      <c r="P215" s="80"/>
      <c r="Q215" s="80"/>
      <c r="R215" s="80"/>
    </row>
    <row r="216" spans="15:18">
      <c r="O216" s="80"/>
      <c r="P216" s="80"/>
      <c r="Q216" s="80"/>
      <c r="R216" s="80"/>
    </row>
    <row r="217" spans="15:18">
      <c r="O217" s="80"/>
      <c r="P217" s="80"/>
      <c r="Q217" s="80"/>
      <c r="R217" s="80"/>
    </row>
    <row r="218" spans="15:18">
      <c r="O218" s="80"/>
      <c r="P218" s="80"/>
      <c r="Q218" s="80"/>
      <c r="R218" s="80"/>
    </row>
    <row r="219" spans="15:18">
      <c r="O219" s="80"/>
      <c r="P219" s="80"/>
      <c r="Q219" s="80"/>
      <c r="R219" s="80"/>
    </row>
    <row r="220" spans="15:18">
      <c r="O220" s="80"/>
      <c r="P220" s="80"/>
      <c r="Q220" s="80"/>
      <c r="R220" s="80"/>
    </row>
    <row r="221" spans="15:18">
      <c r="O221" s="80"/>
      <c r="P221" s="80"/>
      <c r="Q221" s="80"/>
      <c r="R221" s="80"/>
    </row>
    <row r="222" spans="15:18">
      <c r="O222" s="80"/>
      <c r="P222" s="80"/>
      <c r="Q222" s="80"/>
      <c r="R222" s="80"/>
    </row>
    <row r="223" spans="15:18">
      <c r="O223" s="80"/>
      <c r="P223" s="80"/>
      <c r="Q223" s="80"/>
      <c r="R223" s="80"/>
    </row>
    <row r="224" spans="15:18">
      <c r="O224" s="80"/>
      <c r="P224" s="80"/>
      <c r="Q224" s="80"/>
      <c r="R224" s="80"/>
    </row>
    <row r="225" spans="15:18">
      <c r="O225" s="80"/>
      <c r="P225" s="80"/>
      <c r="Q225" s="80"/>
      <c r="R225" s="80"/>
    </row>
    <row r="226" spans="15:18">
      <c r="O226" s="80"/>
      <c r="P226" s="80"/>
      <c r="Q226" s="80"/>
      <c r="R226" s="80"/>
    </row>
    <row r="227" spans="15:18">
      <c r="O227" s="80"/>
      <c r="P227" s="80"/>
      <c r="Q227" s="80"/>
      <c r="R227" s="80"/>
    </row>
    <row r="228" spans="15:18">
      <c r="O228" s="80"/>
      <c r="P228" s="80"/>
      <c r="Q228" s="80"/>
      <c r="R228" s="80"/>
    </row>
    <row r="229" spans="15:18">
      <c r="O229" s="80"/>
      <c r="P229" s="80"/>
      <c r="Q229" s="80"/>
      <c r="R229" s="80"/>
    </row>
    <row r="230" spans="15:18">
      <c r="O230" s="80"/>
      <c r="P230" s="80"/>
      <c r="Q230" s="80"/>
      <c r="R230" s="80"/>
    </row>
    <row r="231" spans="15:18">
      <c r="O231" s="80"/>
      <c r="P231" s="80"/>
      <c r="Q231" s="80"/>
      <c r="R231" s="80"/>
    </row>
    <row r="232" spans="15:18">
      <c r="O232" s="80"/>
      <c r="P232" s="80"/>
      <c r="Q232" s="80"/>
      <c r="R232" s="80"/>
    </row>
    <row r="233" spans="15:18">
      <c r="O233" s="80"/>
      <c r="P233" s="80"/>
      <c r="Q233" s="80"/>
      <c r="R233" s="80"/>
    </row>
    <row r="234" spans="15:18">
      <c r="O234" s="80"/>
      <c r="P234" s="80"/>
      <c r="Q234" s="80"/>
      <c r="R234" s="80"/>
    </row>
    <row r="235" spans="15:18">
      <c r="O235" s="80"/>
      <c r="P235" s="80"/>
      <c r="Q235" s="80"/>
      <c r="R235" s="80"/>
    </row>
    <row r="236" spans="15:18">
      <c r="O236" s="80"/>
      <c r="P236" s="80"/>
      <c r="Q236" s="80"/>
      <c r="R236" s="80"/>
    </row>
    <row r="237" spans="15:18">
      <c r="O237" s="80"/>
      <c r="P237" s="80"/>
      <c r="Q237" s="80"/>
      <c r="R237" s="80"/>
    </row>
    <row r="238" spans="15:18">
      <c r="O238" s="80"/>
      <c r="P238" s="80"/>
      <c r="Q238" s="80"/>
      <c r="R238" s="80"/>
    </row>
    <row r="239" spans="15:18">
      <c r="O239" s="80"/>
      <c r="P239" s="80"/>
      <c r="Q239" s="80"/>
      <c r="R239" s="80"/>
    </row>
    <row r="240" spans="15:18">
      <c r="O240" s="80"/>
      <c r="P240" s="80"/>
      <c r="Q240" s="80"/>
      <c r="R240" s="80"/>
    </row>
    <row r="241" spans="15:18">
      <c r="O241" s="80"/>
      <c r="P241" s="80"/>
      <c r="Q241" s="80"/>
      <c r="R241" s="80"/>
    </row>
    <row r="242" spans="15:18">
      <c r="O242" s="80"/>
      <c r="P242" s="80"/>
      <c r="Q242" s="80"/>
      <c r="R242" s="80"/>
    </row>
    <row r="243" spans="15:18">
      <c r="O243" s="80"/>
      <c r="P243" s="80"/>
      <c r="Q243" s="80"/>
      <c r="R243" s="80"/>
    </row>
    <row r="244" spans="15:18">
      <c r="O244" s="80"/>
      <c r="P244" s="80"/>
      <c r="Q244" s="80"/>
      <c r="R244" s="80"/>
    </row>
    <row r="245" spans="15:18">
      <c r="O245" s="80"/>
      <c r="P245" s="80"/>
      <c r="Q245" s="80"/>
      <c r="R245" s="80"/>
    </row>
    <row r="246" spans="15:18">
      <c r="O246" s="80"/>
      <c r="P246" s="80"/>
      <c r="Q246" s="80"/>
      <c r="R246" s="80"/>
    </row>
    <row r="247" spans="15:18">
      <c r="O247" s="80"/>
      <c r="P247" s="80"/>
      <c r="Q247" s="80"/>
      <c r="R247" s="80"/>
    </row>
    <row r="248" spans="15:18">
      <c r="O248" s="80"/>
      <c r="P248" s="80"/>
      <c r="Q248" s="80"/>
      <c r="R248" s="80"/>
    </row>
    <row r="249" spans="15:18">
      <c r="O249" s="80"/>
      <c r="P249" s="80"/>
      <c r="Q249" s="80"/>
      <c r="R249" s="80"/>
    </row>
    <row r="250" spans="15:18">
      <c r="O250" s="80"/>
      <c r="P250" s="80"/>
      <c r="Q250" s="80"/>
      <c r="R250" s="80"/>
    </row>
    <row r="251" spans="15:18">
      <c r="O251" s="80"/>
      <c r="P251" s="80"/>
      <c r="Q251" s="80"/>
      <c r="R251" s="80"/>
    </row>
    <row r="252" spans="15:18">
      <c r="O252" s="80"/>
      <c r="P252" s="80"/>
      <c r="Q252" s="80"/>
      <c r="R252" s="80"/>
    </row>
    <row r="253" spans="15:18">
      <c r="O253" s="80"/>
      <c r="P253" s="80"/>
      <c r="Q253" s="80"/>
      <c r="R253" s="80"/>
    </row>
    <row r="254" spans="15:18">
      <c r="O254" s="80"/>
      <c r="P254" s="80"/>
      <c r="Q254" s="80"/>
      <c r="R254" s="80"/>
    </row>
    <row r="255" spans="15:18">
      <c r="O255" s="80"/>
      <c r="P255" s="80"/>
      <c r="Q255" s="80"/>
      <c r="R255" s="80"/>
    </row>
    <row r="256" spans="15:18">
      <c r="O256" s="80"/>
      <c r="P256" s="80"/>
      <c r="Q256" s="80"/>
      <c r="R256" s="80"/>
    </row>
    <row r="257" spans="15:18">
      <c r="O257" s="80"/>
      <c r="P257" s="80"/>
      <c r="Q257" s="80"/>
      <c r="R257" s="80"/>
    </row>
    <row r="258" spans="15:18">
      <c r="O258" s="80"/>
      <c r="P258" s="80"/>
      <c r="Q258" s="80"/>
      <c r="R258" s="80"/>
    </row>
    <row r="259" spans="15:18">
      <c r="O259" s="80"/>
      <c r="P259" s="80"/>
      <c r="Q259" s="80"/>
      <c r="R259" s="80"/>
    </row>
    <row r="260" spans="15:18">
      <c r="O260" s="80"/>
      <c r="P260" s="80"/>
      <c r="Q260" s="80"/>
      <c r="R260" s="80"/>
    </row>
    <row r="261" spans="15:18">
      <c r="O261" s="80"/>
      <c r="P261" s="80"/>
      <c r="Q261" s="80"/>
      <c r="R261" s="80"/>
    </row>
    <row r="262" spans="15:18">
      <c r="O262" s="80"/>
      <c r="P262" s="80"/>
      <c r="Q262" s="80"/>
      <c r="R262" s="80"/>
    </row>
    <row r="263" spans="15:18">
      <c r="O263" s="80"/>
      <c r="P263" s="80"/>
      <c r="Q263" s="80"/>
      <c r="R263" s="80"/>
    </row>
    <row r="264" spans="15:18">
      <c r="O264" s="80"/>
      <c r="P264" s="80"/>
      <c r="Q264" s="80"/>
      <c r="R264" s="80"/>
    </row>
    <row r="265" spans="15:18">
      <c r="O265" s="80"/>
      <c r="P265" s="80"/>
      <c r="Q265" s="80"/>
      <c r="R265" s="80"/>
    </row>
    <row r="266" spans="15:18">
      <c r="O266" s="80"/>
      <c r="P266" s="80"/>
      <c r="Q266" s="80"/>
      <c r="R266" s="80"/>
    </row>
    <row r="267" spans="15:18">
      <c r="O267" s="80"/>
      <c r="P267" s="80"/>
      <c r="Q267" s="80"/>
      <c r="R267" s="80"/>
    </row>
    <row r="268" spans="15:18">
      <c r="O268" s="80"/>
      <c r="P268" s="80"/>
      <c r="Q268" s="80"/>
      <c r="R268" s="80"/>
    </row>
    <row r="269" spans="15:18">
      <c r="O269" s="80"/>
      <c r="P269" s="80"/>
      <c r="Q269" s="80"/>
      <c r="R269" s="80"/>
    </row>
    <row r="270" spans="15:18">
      <c r="O270" s="80"/>
      <c r="P270" s="80"/>
      <c r="Q270" s="80"/>
      <c r="R270" s="80"/>
    </row>
    <row r="271" spans="15:18">
      <c r="O271" s="80"/>
      <c r="P271" s="80"/>
      <c r="Q271" s="80"/>
      <c r="R271" s="80"/>
    </row>
    <row r="272" spans="15:18">
      <c r="O272" s="80"/>
      <c r="P272" s="80"/>
      <c r="Q272" s="80"/>
      <c r="R272" s="80"/>
    </row>
    <row r="273" spans="15:18">
      <c r="O273" s="80"/>
      <c r="P273" s="80"/>
      <c r="Q273" s="80"/>
      <c r="R273" s="80"/>
    </row>
    <row r="274" spans="15:18">
      <c r="O274" s="80"/>
      <c r="P274" s="80"/>
      <c r="Q274" s="80"/>
      <c r="R274" s="80"/>
    </row>
    <row r="275" spans="15:18">
      <c r="O275" s="80"/>
      <c r="P275" s="80"/>
      <c r="Q275" s="80"/>
      <c r="R275" s="80"/>
    </row>
    <row r="276" spans="15:18">
      <c r="O276" s="80"/>
      <c r="P276" s="80"/>
      <c r="Q276" s="80"/>
      <c r="R276" s="80"/>
    </row>
    <row r="277" spans="15:18">
      <c r="O277" s="80"/>
      <c r="P277" s="80"/>
      <c r="Q277" s="80"/>
      <c r="R277" s="80"/>
    </row>
    <row r="278" spans="15:18">
      <c r="O278" s="80"/>
      <c r="P278" s="80"/>
      <c r="Q278" s="80"/>
      <c r="R278" s="80"/>
    </row>
    <row r="279" spans="15:18">
      <c r="O279" s="80"/>
      <c r="P279" s="80"/>
      <c r="Q279" s="80"/>
      <c r="R279" s="80"/>
    </row>
    <row r="280" spans="15:18">
      <c r="O280" s="80"/>
      <c r="P280" s="80"/>
      <c r="Q280" s="80"/>
      <c r="R280" s="80"/>
    </row>
    <row r="281" spans="15:18">
      <c r="O281" s="80"/>
      <c r="P281" s="80"/>
      <c r="Q281" s="80"/>
      <c r="R281" s="80"/>
    </row>
    <row r="282" spans="15:18">
      <c r="O282" s="80"/>
      <c r="P282" s="80"/>
      <c r="Q282" s="80"/>
      <c r="R282" s="80"/>
    </row>
    <row r="283" spans="15:18">
      <c r="O283" s="80"/>
      <c r="P283" s="80"/>
      <c r="Q283" s="80"/>
      <c r="R283" s="80"/>
    </row>
    <row r="284" spans="15:18">
      <c r="O284" s="80"/>
      <c r="P284" s="80"/>
      <c r="Q284" s="80"/>
      <c r="R284" s="80"/>
    </row>
    <row r="285" spans="15:18">
      <c r="O285" s="80"/>
      <c r="P285" s="80"/>
      <c r="Q285" s="80"/>
      <c r="R285" s="80"/>
    </row>
    <row r="286" spans="15:18">
      <c r="O286" s="80"/>
      <c r="P286" s="80"/>
      <c r="Q286" s="80"/>
      <c r="R286" s="80"/>
    </row>
    <row r="287" spans="15:18">
      <c r="O287" s="80"/>
      <c r="P287" s="80"/>
      <c r="Q287" s="80"/>
      <c r="R287" s="80"/>
    </row>
    <row r="288" spans="15:18">
      <c r="O288" s="80"/>
      <c r="P288" s="80"/>
      <c r="Q288" s="80"/>
      <c r="R288" s="80"/>
    </row>
    <row r="289" spans="15:18">
      <c r="O289" s="80"/>
      <c r="P289" s="80"/>
      <c r="Q289" s="80"/>
      <c r="R289" s="80"/>
    </row>
    <row r="290" spans="15:18">
      <c r="O290" s="80"/>
      <c r="P290" s="80"/>
      <c r="Q290" s="80"/>
      <c r="R290" s="80"/>
    </row>
    <row r="291" spans="15:18">
      <c r="O291" s="80"/>
      <c r="P291" s="80"/>
      <c r="Q291" s="80"/>
      <c r="R291" s="80"/>
    </row>
    <row r="292" spans="15:18">
      <c r="O292" s="80"/>
      <c r="P292" s="80"/>
      <c r="Q292" s="80"/>
      <c r="R292" s="80"/>
    </row>
    <row r="293" spans="15:18">
      <c r="O293" s="80"/>
      <c r="P293" s="80"/>
      <c r="Q293" s="80"/>
      <c r="R293" s="80"/>
    </row>
    <row r="294" spans="15:18">
      <c r="O294" s="80"/>
      <c r="P294" s="80"/>
      <c r="Q294" s="80"/>
      <c r="R294" s="80"/>
    </row>
    <row r="295" spans="15:18">
      <c r="O295" s="80"/>
      <c r="P295" s="80"/>
      <c r="Q295" s="80"/>
      <c r="R295" s="80"/>
    </row>
    <row r="296" spans="15:18">
      <c r="O296" s="80"/>
      <c r="P296" s="80"/>
      <c r="Q296" s="80"/>
      <c r="R296" s="80"/>
    </row>
    <row r="297" spans="15:18">
      <c r="O297" s="80"/>
      <c r="P297" s="80"/>
      <c r="Q297" s="80"/>
      <c r="R297" s="80"/>
    </row>
    <row r="298" spans="15:18">
      <c r="O298" s="80"/>
      <c r="P298" s="80"/>
      <c r="Q298" s="80"/>
      <c r="R298" s="80"/>
    </row>
    <row r="299" spans="15:18">
      <c r="O299" s="80"/>
      <c r="P299" s="80"/>
      <c r="Q299" s="80"/>
      <c r="R299" s="80"/>
    </row>
    <row r="300" spans="15:18">
      <c r="O300" s="80"/>
      <c r="P300" s="80"/>
      <c r="Q300" s="80"/>
      <c r="R300" s="80"/>
    </row>
    <row r="301" spans="15:18">
      <c r="O301" s="80"/>
      <c r="P301" s="80"/>
      <c r="Q301" s="80"/>
      <c r="R301" s="80"/>
    </row>
    <row r="302" spans="15:18">
      <c r="O302" s="80"/>
      <c r="P302" s="80"/>
      <c r="Q302" s="80"/>
      <c r="R302" s="80"/>
    </row>
    <row r="303" spans="15:18">
      <c r="O303" s="80"/>
      <c r="P303" s="80"/>
      <c r="Q303" s="80"/>
      <c r="R303" s="80"/>
    </row>
    <row r="304" spans="15:18">
      <c r="O304" s="80"/>
      <c r="P304" s="80"/>
      <c r="Q304" s="80"/>
      <c r="R304" s="80"/>
    </row>
    <row r="305" spans="15:18">
      <c r="O305" s="80"/>
      <c r="P305" s="80"/>
      <c r="Q305" s="80"/>
      <c r="R305" s="80"/>
    </row>
    <row r="306" spans="15:18">
      <c r="O306" s="80"/>
      <c r="P306" s="80"/>
      <c r="Q306" s="80"/>
      <c r="R306" s="80"/>
    </row>
    <row r="307" spans="15:18">
      <c r="O307" s="80"/>
      <c r="P307" s="80"/>
      <c r="Q307" s="80"/>
      <c r="R307" s="80"/>
    </row>
    <row r="308" spans="15:18">
      <c r="O308" s="80"/>
      <c r="P308" s="80"/>
      <c r="Q308" s="80"/>
      <c r="R308" s="80"/>
    </row>
    <row r="309" spans="15:18">
      <c r="O309" s="80"/>
      <c r="P309" s="80"/>
      <c r="Q309" s="80"/>
      <c r="R309" s="80"/>
    </row>
    <row r="310" spans="15:18">
      <c r="O310" s="80"/>
      <c r="P310" s="80"/>
      <c r="Q310" s="80"/>
      <c r="R310" s="80"/>
    </row>
    <row r="311" spans="15:18">
      <c r="O311" s="80"/>
      <c r="P311" s="80"/>
      <c r="Q311" s="80"/>
      <c r="R311" s="80"/>
    </row>
    <row r="312" spans="15:18">
      <c r="O312" s="80"/>
      <c r="P312" s="80"/>
      <c r="Q312" s="80"/>
      <c r="R312" s="80"/>
    </row>
    <row r="313" spans="15:18">
      <c r="O313" s="80"/>
      <c r="P313" s="80"/>
      <c r="Q313" s="80"/>
      <c r="R313" s="80"/>
    </row>
    <row r="314" spans="15:18">
      <c r="O314" s="80"/>
      <c r="P314" s="80"/>
      <c r="Q314" s="80"/>
      <c r="R314" s="80"/>
    </row>
    <row r="315" spans="15:18">
      <c r="O315" s="80"/>
      <c r="P315" s="80"/>
      <c r="Q315" s="80"/>
      <c r="R315" s="80"/>
    </row>
    <row r="316" spans="15:18">
      <c r="O316" s="80"/>
      <c r="P316" s="80"/>
      <c r="Q316" s="80"/>
      <c r="R316" s="80"/>
    </row>
    <row r="317" spans="15:18">
      <c r="O317" s="80"/>
      <c r="P317" s="80"/>
      <c r="Q317" s="80"/>
      <c r="R317" s="80"/>
    </row>
    <row r="318" spans="15:18">
      <c r="O318" s="80"/>
      <c r="P318" s="80"/>
      <c r="Q318" s="80"/>
      <c r="R318" s="80"/>
    </row>
    <row r="319" spans="15:18">
      <c r="O319" s="80"/>
      <c r="P319" s="80"/>
      <c r="Q319" s="80"/>
      <c r="R319" s="80"/>
    </row>
    <row r="320" spans="15:18">
      <c r="O320" s="80"/>
      <c r="P320" s="80"/>
      <c r="Q320" s="80"/>
      <c r="R320" s="80"/>
    </row>
    <row r="321" spans="15:18">
      <c r="O321" s="80"/>
      <c r="P321" s="80"/>
      <c r="Q321" s="80"/>
      <c r="R321" s="80"/>
    </row>
    <row r="322" spans="15:18">
      <c r="O322" s="80"/>
      <c r="P322" s="80"/>
      <c r="Q322" s="80"/>
      <c r="R322" s="80"/>
    </row>
    <row r="323" spans="15:18">
      <c r="O323" s="80"/>
      <c r="P323" s="80"/>
      <c r="Q323" s="80"/>
      <c r="R323" s="80"/>
    </row>
    <row r="324" spans="15:18">
      <c r="O324" s="80"/>
      <c r="P324" s="80"/>
      <c r="Q324" s="80"/>
      <c r="R324" s="80"/>
    </row>
    <row r="325" spans="15:18">
      <c r="O325" s="80"/>
      <c r="P325" s="80"/>
      <c r="Q325" s="80"/>
      <c r="R325" s="80"/>
    </row>
    <row r="326" spans="15:18">
      <c r="O326" s="80"/>
      <c r="P326" s="80"/>
      <c r="Q326" s="80"/>
      <c r="R326" s="80"/>
    </row>
    <row r="327" spans="15:18">
      <c r="O327" s="80"/>
      <c r="P327" s="80"/>
      <c r="Q327" s="80"/>
      <c r="R327" s="80"/>
    </row>
    <row r="328" spans="15:18">
      <c r="O328" s="80"/>
      <c r="P328" s="80"/>
      <c r="Q328" s="80"/>
      <c r="R328" s="80"/>
    </row>
    <row r="329" spans="15:18">
      <c r="O329" s="80"/>
      <c r="P329" s="80"/>
      <c r="Q329" s="80"/>
      <c r="R329" s="80"/>
    </row>
    <row r="330" spans="15:18">
      <c r="O330" s="80"/>
      <c r="P330" s="80"/>
      <c r="Q330" s="80"/>
      <c r="R330" s="80"/>
    </row>
    <row r="331" spans="15:18">
      <c r="O331" s="80"/>
      <c r="P331" s="80"/>
      <c r="Q331" s="80"/>
      <c r="R331" s="80"/>
    </row>
    <row r="332" spans="15:18">
      <c r="O332" s="80"/>
      <c r="P332" s="80"/>
      <c r="Q332" s="80"/>
      <c r="R332" s="80"/>
    </row>
    <row r="333" spans="15:18">
      <c r="O333" s="80"/>
      <c r="P333" s="80"/>
      <c r="Q333" s="80"/>
      <c r="R333" s="80"/>
    </row>
    <row r="334" spans="15:18">
      <c r="O334" s="80"/>
      <c r="P334" s="80"/>
      <c r="Q334" s="80"/>
      <c r="R334" s="80"/>
    </row>
    <row r="335" spans="15:18">
      <c r="O335" s="80"/>
      <c r="P335" s="80"/>
      <c r="Q335" s="80"/>
      <c r="R335" s="80"/>
    </row>
    <row r="336" spans="15:18">
      <c r="O336" s="80"/>
      <c r="P336" s="80"/>
      <c r="Q336" s="80"/>
      <c r="R336" s="80"/>
    </row>
    <row r="337" spans="15:18">
      <c r="O337" s="80"/>
      <c r="P337" s="80"/>
      <c r="Q337" s="80"/>
      <c r="R337" s="80"/>
    </row>
    <row r="338" spans="15:18">
      <c r="O338" s="80"/>
      <c r="P338" s="80"/>
      <c r="Q338" s="80"/>
      <c r="R338" s="80"/>
    </row>
    <row r="339" spans="15:18">
      <c r="O339" s="80"/>
      <c r="P339" s="80"/>
      <c r="Q339" s="80"/>
      <c r="R339" s="80"/>
    </row>
    <row r="340" spans="15:18">
      <c r="O340" s="80"/>
      <c r="P340" s="80"/>
      <c r="Q340" s="80"/>
      <c r="R340" s="80"/>
    </row>
    <row r="341" spans="15:18">
      <c r="O341" s="80"/>
      <c r="P341" s="80"/>
      <c r="Q341" s="80"/>
      <c r="R341" s="80"/>
    </row>
    <row r="342" spans="15:18">
      <c r="O342" s="80"/>
      <c r="P342" s="80"/>
      <c r="Q342" s="80"/>
      <c r="R342" s="80"/>
    </row>
    <row r="343" spans="15:18">
      <c r="O343" s="80"/>
      <c r="P343" s="80"/>
      <c r="Q343" s="80"/>
      <c r="R343" s="80"/>
    </row>
    <row r="344" spans="15:18">
      <c r="O344" s="80"/>
      <c r="P344" s="80"/>
      <c r="Q344" s="80"/>
      <c r="R344" s="80"/>
    </row>
    <row r="345" spans="15:18">
      <c r="O345" s="80"/>
      <c r="P345" s="80"/>
      <c r="Q345" s="80"/>
      <c r="R345" s="80"/>
    </row>
    <row r="346" spans="15:18">
      <c r="O346" s="80"/>
      <c r="P346" s="80"/>
      <c r="Q346" s="80"/>
      <c r="R346" s="80"/>
    </row>
    <row r="347" spans="15:18">
      <c r="O347" s="80"/>
      <c r="P347" s="80"/>
      <c r="Q347" s="80"/>
      <c r="R347" s="80"/>
    </row>
    <row r="348" spans="15:18">
      <c r="O348" s="80"/>
      <c r="P348" s="80"/>
      <c r="Q348" s="80"/>
      <c r="R348" s="80"/>
    </row>
    <row r="349" spans="15:18">
      <c r="O349" s="80"/>
      <c r="P349" s="80"/>
      <c r="Q349" s="80"/>
      <c r="R349" s="80"/>
    </row>
    <row r="350" spans="15:18">
      <c r="O350" s="80"/>
      <c r="P350" s="80"/>
      <c r="Q350" s="80"/>
      <c r="R350" s="80"/>
    </row>
    <row r="351" spans="15:18">
      <c r="O351" s="80"/>
      <c r="P351" s="80"/>
      <c r="Q351" s="80"/>
      <c r="R351" s="80"/>
    </row>
    <row r="352" spans="15:18">
      <c r="O352" s="80"/>
      <c r="P352" s="80"/>
      <c r="Q352" s="80"/>
      <c r="R352" s="80"/>
    </row>
    <row r="353" spans="15:18">
      <c r="O353" s="80"/>
      <c r="P353" s="80"/>
      <c r="Q353" s="80"/>
      <c r="R353" s="80"/>
    </row>
    <row r="354" spans="15:18">
      <c r="O354" s="80"/>
      <c r="P354" s="80"/>
      <c r="Q354" s="80"/>
      <c r="R354" s="80"/>
    </row>
    <row r="355" spans="15:18">
      <c r="O355" s="80"/>
      <c r="P355" s="80"/>
      <c r="Q355" s="80"/>
      <c r="R355" s="80"/>
    </row>
    <row r="356" spans="15:18">
      <c r="O356" s="80"/>
      <c r="P356" s="80"/>
      <c r="Q356" s="80"/>
      <c r="R356" s="80"/>
    </row>
    <row r="357" spans="15:18">
      <c r="O357" s="80"/>
      <c r="P357" s="80"/>
      <c r="Q357" s="80"/>
      <c r="R357" s="80"/>
    </row>
    <row r="358" spans="15:18">
      <c r="O358" s="80"/>
      <c r="P358" s="80"/>
      <c r="Q358" s="80"/>
      <c r="R358" s="80"/>
    </row>
    <row r="359" spans="15:18">
      <c r="O359" s="80"/>
      <c r="P359" s="80"/>
      <c r="Q359" s="80"/>
      <c r="R359" s="80"/>
    </row>
    <row r="360" spans="15:18">
      <c r="O360" s="80"/>
      <c r="P360" s="80"/>
      <c r="Q360" s="80"/>
      <c r="R360" s="80"/>
    </row>
    <row r="361" spans="15:18">
      <c r="O361" s="80"/>
      <c r="P361" s="80"/>
      <c r="Q361" s="80"/>
      <c r="R361" s="80"/>
    </row>
    <row r="362" spans="15:18">
      <c r="O362" s="80"/>
      <c r="P362" s="80"/>
      <c r="Q362" s="80"/>
      <c r="R362" s="80"/>
    </row>
    <row r="363" spans="15:18">
      <c r="O363" s="80"/>
      <c r="P363" s="80"/>
      <c r="Q363" s="80"/>
      <c r="R363" s="80"/>
    </row>
    <row r="364" spans="15:18">
      <c r="O364" s="80"/>
      <c r="P364" s="80"/>
      <c r="Q364" s="80"/>
      <c r="R364" s="80"/>
    </row>
    <row r="365" spans="15:18">
      <c r="O365" s="80"/>
      <c r="P365" s="80"/>
      <c r="Q365" s="80"/>
      <c r="R365" s="80"/>
    </row>
    <row r="366" spans="15:18">
      <c r="O366" s="80"/>
      <c r="P366" s="80"/>
      <c r="Q366" s="80"/>
      <c r="R366" s="80"/>
    </row>
    <row r="367" spans="15:18">
      <c r="O367" s="80"/>
      <c r="P367" s="80"/>
      <c r="Q367" s="80"/>
      <c r="R367" s="80"/>
    </row>
    <row r="368" spans="15:18">
      <c r="O368" s="80"/>
      <c r="P368" s="80"/>
      <c r="Q368" s="80"/>
      <c r="R368" s="80"/>
    </row>
    <row r="369" spans="15:18">
      <c r="O369" s="80"/>
      <c r="P369" s="80"/>
      <c r="Q369" s="80"/>
      <c r="R369" s="80"/>
    </row>
    <row r="370" spans="15:18">
      <c r="O370" s="80"/>
      <c r="P370" s="80"/>
      <c r="Q370" s="80"/>
      <c r="R370" s="80"/>
    </row>
    <row r="371" spans="15:18">
      <c r="O371" s="80"/>
      <c r="P371" s="80"/>
      <c r="Q371" s="80"/>
      <c r="R371" s="80"/>
    </row>
    <row r="372" spans="15:18">
      <c r="O372" s="80"/>
      <c r="P372" s="80"/>
      <c r="Q372" s="80"/>
      <c r="R372" s="80"/>
    </row>
    <row r="373" spans="15:18">
      <c r="O373" s="80"/>
      <c r="P373" s="80"/>
      <c r="Q373" s="80"/>
      <c r="R373" s="80"/>
    </row>
    <row r="374" spans="15:18">
      <c r="O374" s="80"/>
      <c r="P374" s="80"/>
      <c r="Q374" s="80"/>
      <c r="R374" s="80"/>
    </row>
    <row r="375" spans="15:18">
      <c r="O375" s="80"/>
      <c r="P375" s="80"/>
      <c r="Q375" s="80"/>
      <c r="R375" s="80"/>
    </row>
    <row r="376" spans="15:18">
      <c r="O376" s="80"/>
      <c r="P376" s="80"/>
      <c r="Q376" s="80"/>
      <c r="R376" s="80"/>
    </row>
    <row r="377" spans="15:18">
      <c r="O377" s="80"/>
      <c r="P377" s="80"/>
      <c r="Q377" s="80"/>
      <c r="R377" s="80"/>
    </row>
    <row r="378" spans="15:18">
      <c r="O378" s="80"/>
      <c r="P378" s="80"/>
      <c r="Q378" s="80"/>
      <c r="R378" s="80"/>
    </row>
    <row r="379" spans="15:18">
      <c r="O379" s="80"/>
      <c r="P379" s="80"/>
      <c r="Q379" s="80"/>
      <c r="R379" s="80"/>
    </row>
    <row r="380" spans="15:18">
      <c r="O380" s="80"/>
      <c r="P380" s="80"/>
      <c r="Q380" s="80"/>
      <c r="R380" s="80"/>
    </row>
    <row r="381" spans="15:18">
      <c r="O381" s="80"/>
      <c r="P381" s="80"/>
      <c r="Q381" s="80"/>
      <c r="R381" s="80"/>
    </row>
    <row r="382" spans="15:18">
      <c r="O382" s="80"/>
      <c r="P382" s="80"/>
      <c r="Q382" s="80"/>
      <c r="R382" s="80"/>
    </row>
    <row r="383" spans="15:18">
      <c r="O383" s="80"/>
      <c r="P383" s="80"/>
      <c r="Q383" s="80"/>
      <c r="R383" s="80"/>
    </row>
    <row r="384" spans="15:18">
      <c r="O384" s="80"/>
      <c r="P384" s="80"/>
      <c r="Q384" s="80"/>
      <c r="R384" s="80"/>
    </row>
    <row r="385" spans="15:18">
      <c r="O385" s="80"/>
      <c r="P385" s="80"/>
      <c r="Q385" s="80"/>
      <c r="R385" s="80"/>
    </row>
    <row r="386" spans="15:18">
      <c r="O386" s="80"/>
      <c r="P386" s="80"/>
      <c r="Q386" s="80"/>
      <c r="R386" s="80"/>
    </row>
    <row r="387" spans="15:18">
      <c r="O387" s="80"/>
      <c r="P387" s="80"/>
      <c r="Q387" s="80"/>
      <c r="R387" s="80"/>
    </row>
    <row r="388" spans="15:18">
      <c r="O388" s="80"/>
      <c r="P388" s="80"/>
      <c r="Q388" s="80"/>
      <c r="R388" s="80"/>
    </row>
    <row r="389" spans="15:18">
      <c r="O389" s="80"/>
      <c r="P389" s="80"/>
      <c r="Q389" s="80"/>
      <c r="R389" s="80"/>
    </row>
    <row r="390" spans="15:18">
      <c r="O390" s="80"/>
      <c r="P390" s="80"/>
      <c r="Q390" s="80"/>
      <c r="R390" s="80"/>
    </row>
    <row r="391" spans="15:18">
      <c r="O391" s="80"/>
      <c r="P391" s="80"/>
      <c r="Q391" s="80"/>
      <c r="R391" s="80"/>
    </row>
    <row r="392" spans="15:18">
      <c r="O392" s="80"/>
      <c r="P392" s="80"/>
      <c r="Q392" s="80"/>
      <c r="R392" s="80"/>
    </row>
    <row r="393" spans="15:18">
      <c r="O393" s="80"/>
      <c r="P393" s="80"/>
      <c r="Q393" s="80"/>
      <c r="R393" s="80"/>
    </row>
    <row r="394" spans="15:18">
      <c r="O394" s="80"/>
      <c r="P394" s="80"/>
      <c r="Q394" s="80"/>
      <c r="R394" s="80"/>
    </row>
    <row r="395" spans="15:18">
      <c r="O395" s="80"/>
      <c r="P395" s="80"/>
      <c r="Q395" s="80"/>
      <c r="R395" s="80"/>
    </row>
    <row r="396" spans="15:18">
      <c r="O396" s="80"/>
      <c r="P396" s="80"/>
      <c r="Q396" s="80"/>
      <c r="R396" s="80"/>
    </row>
    <row r="397" spans="15:18">
      <c r="O397" s="80"/>
      <c r="P397" s="80"/>
      <c r="Q397" s="80"/>
      <c r="R397" s="80"/>
    </row>
    <row r="398" spans="15:18">
      <c r="O398" s="80"/>
      <c r="P398" s="80"/>
      <c r="Q398" s="80"/>
      <c r="R398" s="80"/>
    </row>
    <row r="399" spans="15:18">
      <c r="O399" s="80"/>
      <c r="P399" s="80"/>
      <c r="Q399" s="80"/>
      <c r="R399" s="80"/>
    </row>
    <row r="400" spans="15:18">
      <c r="O400" s="80"/>
      <c r="P400" s="80"/>
      <c r="Q400" s="80"/>
      <c r="R400" s="80"/>
    </row>
    <row r="401" spans="15:18">
      <c r="O401" s="80"/>
      <c r="P401" s="80"/>
      <c r="Q401" s="80"/>
      <c r="R401" s="80"/>
    </row>
    <row r="402" spans="15:18">
      <c r="O402" s="80"/>
      <c r="P402" s="80"/>
      <c r="Q402" s="80"/>
      <c r="R402" s="80"/>
    </row>
    <row r="403" spans="15:18">
      <c r="O403" s="80"/>
      <c r="P403" s="80"/>
      <c r="Q403" s="80"/>
      <c r="R403" s="80"/>
    </row>
    <row r="404" spans="15:18">
      <c r="O404" s="80"/>
      <c r="P404" s="80"/>
      <c r="Q404" s="80"/>
      <c r="R404" s="80"/>
    </row>
    <row r="405" spans="15:18">
      <c r="O405" s="80"/>
      <c r="P405" s="80"/>
      <c r="Q405" s="80"/>
      <c r="R405" s="80"/>
    </row>
    <row r="406" spans="15:18">
      <c r="O406" s="80"/>
      <c r="P406" s="80"/>
      <c r="Q406" s="80"/>
      <c r="R406" s="80"/>
    </row>
    <row r="407" spans="15:18">
      <c r="O407" s="80"/>
      <c r="P407" s="80"/>
      <c r="Q407" s="80"/>
      <c r="R407" s="80"/>
    </row>
    <row r="408" spans="15:18">
      <c r="O408" s="80"/>
      <c r="P408" s="80"/>
      <c r="Q408" s="80"/>
      <c r="R408" s="80"/>
    </row>
    <row r="409" spans="15:18">
      <c r="O409" s="80"/>
      <c r="P409" s="80"/>
      <c r="Q409" s="80"/>
      <c r="R409" s="80"/>
    </row>
    <row r="410" spans="15:18">
      <c r="O410" s="80"/>
      <c r="P410" s="80"/>
      <c r="Q410" s="80"/>
      <c r="R410" s="80"/>
    </row>
    <row r="411" spans="15:18">
      <c r="O411" s="80"/>
      <c r="P411" s="80"/>
      <c r="Q411" s="80"/>
      <c r="R411" s="80"/>
    </row>
    <row r="412" spans="15:18">
      <c r="O412" s="80"/>
      <c r="P412" s="80"/>
      <c r="Q412" s="80"/>
      <c r="R412" s="80"/>
    </row>
    <row r="413" spans="15:18">
      <c r="O413" s="80"/>
      <c r="P413" s="80"/>
      <c r="Q413" s="80"/>
      <c r="R413" s="80"/>
    </row>
    <row r="414" spans="15:18">
      <c r="O414" s="80"/>
      <c r="P414" s="80"/>
      <c r="Q414" s="80"/>
      <c r="R414" s="80"/>
    </row>
    <row r="415" spans="15:18">
      <c r="O415" s="80"/>
      <c r="P415" s="80"/>
      <c r="Q415" s="80"/>
      <c r="R415" s="80"/>
    </row>
    <row r="416" spans="15:18">
      <c r="O416" s="80"/>
      <c r="P416" s="80"/>
      <c r="Q416" s="80"/>
      <c r="R416" s="80"/>
    </row>
    <row r="417" spans="15:18">
      <c r="O417" s="80"/>
      <c r="P417" s="80"/>
      <c r="Q417" s="80"/>
      <c r="R417" s="80"/>
    </row>
    <row r="418" spans="15:18">
      <c r="O418" s="80"/>
      <c r="P418" s="80"/>
      <c r="Q418" s="80"/>
      <c r="R418" s="80"/>
    </row>
    <row r="419" spans="15:18">
      <c r="O419" s="80"/>
      <c r="P419" s="80"/>
      <c r="Q419" s="80"/>
      <c r="R419" s="80"/>
    </row>
    <row r="420" spans="15:18">
      <c r="O420" s="80"/>
      <c r="P420" s="80"/>
      <c r="Q420" s="80"/>
      <c r="R420" s="80"/>
    </row>
    <row r="421" spans="15:18">
      <c r="O421" s="80"/>
      <c r="P421" s="80"/>
      <c r="Q421" s="80"/>
      <c r="R421" s="80"/>
    </row>
    <row r="422" spans="15:18">
      <c r="O422" s="80"/>
      <c r="P422" s="80"/>
      <c r="Q422" s="80"/>
      <c r="R422" s="80"/>
    </row>
    <row r="423" spans="15:18">
      <c r="O423" s="80"/>
      <c r="P423" s="80"/>
      <c r="Q423" s="80"/>
      <c r="R423" s="80"/>
    </row>
    <row r="424" spans="15:18">
      <c r="O424" s="80"/>
      <c r="P424" s="80"/>
      <c r="Q424" s="80"/>
      <c r="R424" s="80"/>
    </row>
    <row r="425" spans="15:18">
      <c r="O425" s="80"/>
      <c r="P425" s="80"/>
      <c r="Q425" s="80"/>
      <c r="R425" s="80"/>
    </row>
    <row r="426" spans="15:18">
      <c r="O426" s="80"/>
      <c r="P426" s="80"/>
      <c r="Q426" s="80"/>
      <c r="R426" s="80"/>
    </row>
    <row r="427" spans="15:18">
      <c r="O427" s="80"/>
      <c r="P427" s="80"/>
      <c r="Q427" s="80"/>
      <c r="R427" s="80"/>
    </row>
    <row r="428" spans="15:18">
      <c r="O428" s="80"/>
      <c r="P428" s="80"/>
      <c r="Q428" s="80"/>
      <c r="R428" s="80"/>
    </row>
    <row r="429" spans="15:18">
      <c r="O429" s="80"/>
      <c r="P429" s="80"/>
      <c r="Q429" s="80"/>
      <c r="R429" s="80"/>
    </row>
    <row r="430" spans="15:18">
      <c r="O430" s="80"/>
      <c r="P430" s="80"/>
      <c r="Q430" s="80"/>
      <c r="R430" s="80"/>
    </row>
    <row r="431" spans="15:18">
      <c r="O431" s="80"/>
      <c r="P431" s="80"/>
      <c r="Q431" s="80"/>
      <c r="R431" s="80"/>
    </row>
    <row r="432" spans="15:18">
      <c r="O432" s="80"/>
      <c r="P432" s="80"/>
      <c r="Q432" s="80"/>
      <c r="R432" s="80"/>
    </row>
    <row r="433" spans="15:18">
      <c r="O433" s="80"/>
      <c r="P433" s="80"/>
      <c r="Q433" s="80"/>
      <c r="R433" s="80"/>
    </row>
    <row r="434" spans="15:18">
      <c r="O434" s="80"/>
      <c r="P434" s="80"/>
      <c r="Q434" s="80"/>
      <c r="R434" s="80"/>
    </row>
    <row r="435" spans="15:18">
      <c r="O435" s="80"/>
      <c r="P435" s="80"/>
      <c r="Q435" s="80"/>
      <c r="R435" s="80"/>
    </row>
    <row r="436" spans="15:18">
      <c r="O436" s="80"/>
      <c r="P436" s="80"/>
      <c r="Q436" s="80"/>
      <c r="R436" s="80"/>
    </row>
    <row r="437" spans="15:18">
      <c r="O437" s="80"/>
      <c r="P437" s="80"/>
      <c r="Q437" s="80"/>
      <c r="R437" s="80"/>
    </row>
    <row r="438" spans="15:18">
      <c r="O438" s="80"/>
      <c r="P438" s="80"/>
      <c r="Q438" s="80"/>
      <c r="R438" s="80"/>
    </row>
    <row r="439" spans="15:18">
      <c r="O439" s="80"/>
      <c r="P439" s="80"/>
      <c r="Q439" s="80"/>
      <c r="R439" s="80"/>
    </row>
    <row r="440" spans="15:18">
      <c r="O440" s="80"/>
      <c r="P440" s="80"/>
      <c r="Q440" s="80"/>
      <c r="R440" s="80"/>
    </row>
    <row r="441" spans="15:18">
      <c r="O441" s="80"/>
      <c r="P441" s="80"/>
      <c r="Q441" s="80"/>
      <c r="R441" s="80"/>
    </row>
    <row r="442" spans="15:18">
      <c r="O442" s="80"/>
      <c r="P442" s="80"/>
      <c r="Q442" s="80"/>
      <c r="R442" s="80"/>
    </row>
    <row r="443" spans="15:18">
      <c r="O443" s="80"/>
      <c r="P443" s="80"/>
      <c r="Q443" s="80"/>
      <c r="R443" s="80"/>
    </row>
    <row r="444" spans="15:18">
      <c r="O444" s="80"/>
      <c r="P444" s="80"/>
      <c r="Q444" s="80"/>
      <c r="R444" s="80"/>
    </row>
    <row r="445" spans="15:18">
      <c r="O445" s="80"/>
      <c r="P445" s="80"/>
      <c r="Q445" s="80"/>
      <c r="R445" s="80"/>
    </row>
    <row r="446" spans="15:18">
      <c r="O446" s="80"/>
      <c r="P446" s="80"/>
      <c r="Q446" s="80"/>
      <c r="R446" s="80"/>
    </row>
    <row r="447" spans="15:18">
      <c r="O447" s="80"/>
      <c r="P447" s="80"/>
      <c r="Q447" s="80"/>
      <c r="R447" s="80"/>
    </row>
    <row r="448" spans="15:18">
      <c r="O448" s="80"/>
      <c r="P448" s="80"/>
      <c r="Q448" s="80"/>
      <c r="R448" s="80"/>
    </row>
    <row r="449" spans="15:18">
      <c r="O449" s="80"/>
      <c r="P449" s="80"/>
      <c r="Q449" s="80"/>
      <c r="R449" s="80"/>
    </row>
    <row r="450" spans="15:18">
      <c r="O450" s="80"/>
      <c r="P450" s="80"/>
      <c r="Q450" s="80"/>
      <c r="R450" s="80"/>
    </row>
    <row r="451" spans="15:18">
      <c r="O451" s="80"/>
      <c r="P451" s="80"/>
      <c r="Q451" s="80"/>
      <c r="R451" s="80"/>
    </row>
    <row r="452" spans="15:18">
      <c r="O452" s="80"/>
      <c r="P452" s="80"/>
      <c r="Q452" s="80"/>
      <c r="R452" s="80"/>
    </row>
    <row r="453" spans="15:18">
      <c r="O453" s="80"/>
      <c r="P453" s="80"/>
      <c r="Q453" s="80"/>
      <c r="R453" s="80"/>
    </row>
    <row r="454" spans="15:18">
      <c r="O454" s="80"/>
      <c r="P454" s="80"/>
      <c r="Q454" s="80"/>
      <c r="R454" s="80"/>
    </row>
    <row r="455" spans="15:18">
      <c r="O455" s="80"/>
      <c r="P455" s="80"/>
      <c r="Q455" s="80"/>
      <c r="R455" s="80"/>
    </row>
    <row r="456" spans="15:18">
      <c r="O456" s="80"/>
      <c r="P456" s="80"/>
      <c r="Q456" s="80"/>
      <c r="R456" s="80"/>
    </row>
    <row r="457" spans="15:18">
      <c r="O457" s="80"/>
      <c r="P457" s="80"/>
      <c r="Q457" s="80"/>
      <c r="R457" s="80"/>
    </row>
    <row r="458" spans="15:18">
      <c r="O458" s="80"/>
      <c r="P458" s="80"/>
      <c r="Q458" s="80"/>
      <c r="R458" s="80"/>
    </row>
    <row r="459" spans="15:18">
      <c r="O459" s="80"/>
      <c r="P459" s="80"/>
      <c r="Q459" s="80"/>
      <c r="R459" s="80"/>
    </row>
    <row r="460" spans="15:18">
      <c r="O460" s="80"/>
      <c r="P460" s="80"/>
      <c r="Q460" s="80"/>
      <c r="R460" s="80"/>
    </row>
    <row r="461" spans="15:18">
      <c r="O461" s="80"/>
      <c r="P461" s="80"/>
      <c r="Q461" s="80"/>
      <c r="R461" s="80"/>
    </row>
    <row r="462" spans="15:18">
      <c r="O462" s="80"/>
      <c r="P462" s="80"/>
      <c r="Q462" s="80"/>
      <c r="R462" s="80"/>
    </row>
    <row r="463" spans="15:18">
      <c r="O463" s="80"/>
      <c r="P463" s="80"/>
      <c r="Q463" s="80"/>
      <c r="R463" s="80"/>
    </row>
    <row r="464" spans="15:18">
      <c r="O464" s="80"/>
      <c r="P464" s="80"/>
      <c r="Q464" s="80"/>
      <c r="R464" s="80"/>
    </row>
    <row r="465" spans="15:18">
      <c r="O465" s="80"/>
      <c r="P465" s="80"/>
      <c r="Q465" s="80"/>
      <c r="R465" s="80"/>
    </row>
    <row r="466" spans="15:18">
      <c r="O466" s="80"/>
      <c r="P466" s="80"/>
      <c r="Q466" s="80"/>
      <c r="R466" s="80"/>
    </row>
    <row r="467" spans="15:18">
      <c r="O467" s="80"/>
      <c r="P467" s="80"/>
      <c r="Q467" s="80"/>
      <c r="R467" s="80"/>
    </row>
    <row r="468" spans="15:18">
      <c r="O468" s="80"/>
      <c r="P468" s="80"/>
      <c r="Q468" s="80"/>
      <c r="R468" s="80"/>
    </row>
    <row r="469" spans="15:18">
      <c r="O469" s="80"/>
      <c r="P469" s="80"/>
      <c r="Q469" s="80"/>
      <c r="R469" s="80"/>
    </row>
    <row r="470" spans="15:18">
      <c r="O470" s="80"/>
      <c r="P470" s="80"/>
      <c r="Q470" s="80"/>
      <c r="R470" s="80"/>
    </row>
    <row r="471" spans="15:18">
      <c r="O471" s="80"/>
      <c r="P471" s="80"/>
      <c r="Q471" s="80"/>
      <c r="R471" s="80"/>
    </row>
    <row r="472" spans="15:18">
      <c r="O472" s="80"/>
      <c r="P472" s="80"/>
      <c r="Q472" s="80"/>
      <c r="R472" s="80"/>
    </row>
    <row r="473" spans="15:18">
      <c r="O473" s="80"/>
      <c r="P473" s="80"/>
      <c r="Q473" s="80"/>
      <c r="R473" s="80"/>
    </row>
    <row r="474" spans="15:18">
      <c r="O474" s="80"/>
      <c r="P474" s="80"/>
      <c r="Q474" s="80"/>
      <c r="R474" s="80"/>
    </row>
    <row r="475" spans="15:18">
      <c r="O475" s="80"/>
      <c r="P475" s="80"/>
      <c r="Q475" s="80"/>
      <c r="R475" s="80"/>
    </row>
    <row r="476" spans="15:18">
      <c r="O476" s="80"/>
      <c r="P476" s="80"/>
      <c r="Q476" s="80"/>
      <c r="R476" s="80"/>
    </row>
    <row r="477" spans="15:18">
      <c r="O477" s="80"/>
      <c r="P477" s="80"/>
      <c r="Q477" s="80"/>
      <c r="R477" s="80"/>
    </row>
    <row r="478" spans="15:18">
      <c r="O478" s="80"/>
      <c r="P478" s="80"/>
      <c r="Q478" s="80"/>
      <c r="R478" s="80"/>
    </row>
    <row r="479" spans="15:18">
      <c r="O479" s="80"/>
      <c r="P479" s="80"/>
      <c r="Q479" s="80"/>
      <c r="R479" s="80"/>
    </row>
    <row r="480" spans="15:18">
      <c r="O480" s="80"/>
      <c r="P480" s="80"/>
      <c r="Q480" s="80"/>
      <c r="R480" s="80"/>
    </row>
    <row r="481" spans="15:18">
      <c r="O481" s="80"/>
      <c r="P481" s="80"/>
      <c r="Q481" s="80"/>
      <c r="R481" s="80"/>
    </row>
    <row r="482" spans="15:18">
      <c r="O482" s="80"/>
      <c r="P482" s="80"/>
      <c r="Q482" s="80"/>
      <c r="R482" s="80"/>
    </row>
    <row r="483" spans="15:18">
      <c r="O483" s="80"/>
      <c r="P483" s="80"/>
      <c r="Q483" s="80"/>
      <c r="R483" s="80"/>
    </row>
    <row r="484" spans="15:18">
      <c r="O484" s="80"/>
      <c r="P484" s="80"/>
      <c r="Q484" s="80"/>
      <c r="R484" s="80"/>
    </row>
    <row r="485" spans="15:18">
      <c r="O485" s="80"/>
      <c r="P485" s="80"/>
      <c r="Q485" s="80"/>
      <c r="R485" s="80"/>
    </row>
    <row r="486" spans="15:18">
      <c r="O486" s="80"/>
      <c r="P486" s="80"/>
      <c r="Q486" s="80"/>
      <c r="R486" s="80"/>
    </row>
    <row r="487" spans="15:18">
      <c r="O487" s="80"/>
      <c r="P487" s="80"/>
      <c r="Q487" s="80"/>
      <c r="R487" s="80"/>
    </row>
    <row r="488" spans="15:18">
      <c r="O488" s="80"/>
      <c r="P488" s="80"/>
      <c r="Q488" s="80"/>
      <c r="R488" s="80"/>
    </row>
    <row r="489" spans="15:18">
      <c r="O489" s="80"/>
      <c r="P489" s="80"/>
      <c r="Q489" s="80"/>
      <c r="R489" s="80"/>
    </row>
    <row r="490" spans="15:18">
      <c r="O490" s="80"/>
      <c r="P490" s="80"/>
      <c r="Q490" s="80"/>
      <c r="R490" s="80"/>
    </row>
    <row r="491" spans="15:18">
      <c r="O491" s="80"/>
      <c r="P491" s="80"/>
      <c r="Q491" s="80"/>
      <c r="R491" s="80"/>
    </row>
    <row r="492" spans="15:18">
      <c r="O492" s="80"/>
      <c r="P492" s="80"/>
      <c r="Q492" s="80"/>
      <c r="R492" s="80"/>
    </row>
    <row r="493" spans="15:18">
      <c r="O493" s="80"/>
      <c r="P493" s="80"/>
      <c r="Q493" s="80"/>
      <c r="R493" s="80"/>
    </row>
    <row r="494" spans="15:18">
      <c r="O494" s="80"/>
      <c r="P494" s="80"/>
      <c r="Q494" s="80"/>
      <c r="R494" s="80"/>
    </row>
    <row r="495" spans="15:18">
      <c r="O495" s="80"/>
      <c r="P495" s="80"/>
      <c r="Q495" s="80"/>
      <c r="R495" s="80"/>
    </row>
    <row r="496" spans="15:18">
      <c r="O496" s="80"/>
      <c r="P496" s="80"/>
      <c r="Q496" s="80"/>
      <c r="R496" s="80"/>
    </row>
    <row r="497" spans="15:18">
      <c r="O497" s="80"/>
      <c r="P497" s="80"/>
      <c r="Q497" s="80"/>
      <c r="R497" s="80"/>
    </row>
    <row r="498" spans="15:18">
      <c r="O498" s="80"/>
      <c r="P498" s="80"/>
      <c r="Q498" s="80"/>
      <c r="R498" s="80"/>
    </row>
    <row r="499" spans="15:18">
      <c r="O499" s="80"/>
      <c r="P499" s="80"/>
      <c r="Q499" s="80"/>
      <c r="R499" s="80"/>
    </row>
    <row r="500" spans="15:18">
      <c r="O500" s="80"/>
      <c r="P500" s="80"/>
      <c r="Q500" s="80"/>
      <c r="R500" s="80"/>
    </row>
    <row r="501" spans="15:18">
      <c r="O501" s="80"/>
      <c r="P501" s="80"/>
      <c r="Q501" s="80"/>
      <c r="R501" s="80"/>
    </row>
    <row r="502" spans="15:18">
      <c r="O502" s="80"/>
      <c r="P502" s="80"/>
      <c r="Q502" s="80"/>
      <c r="R502" s="80"/>
    </row>
    <row r="503" spans="15:18">
      <c r="O503" s="80"/>
      <c r="P503" s="80"/>
      <c r="Q503" s="80"/>
      <c r="R503" s="80"/>
    </row>
    <row r="504" spans="15:18">
      <c r="O504" s="80"/>
      <c r="P504" s="80"/>
      <c r="Q504" s="80"/>
      <c r="R504" s="80"/>
    </row>
    <row r="505" spans="15:18">
      <c r="O505" s="80"/>
      <c r="P505" s="80"/>
      <c r="Q505" s="80"/>
      <c r="R505" s="80"/>
    </row>
    <row r="506" spans="15:18">
      <c r="O506" s="80"/>
      <c r="P506" s="80"/>
      <c r="Q506" s="80"/>
      <c r="R506" s="80"/>
    </row>
    <row r="507" spans="15:18">
      <c r="O507" s="80"/>
      <c r="P507" s="80"/>
      <c r="Q507" s="80"/>
      <c r="R507" s="80"/>
    </row>
    <row r="508" spans="15:18">
      <c r="O508" s="80"/>
      <c r="P508" s="80"/>
      <c r="Q508" s="80"/>
      <c r="R508" s="80"/>
    </row>
  </sheetData>
  <sortState ref="A5:R55">
    <sortCondition ref="B5:B55"/>
  </sortState>
  <printOptions gridLines="1"/>
  <pageMargins left="0.25" right="0.25" top="0.75" bottom="0.75" header="0.3" footer="0.3"/>
  <pageSetup paperSize="9" scale="97" fitToHeight="6" orientation="landscape" r:id="rId1"/>
  <ignoredErrors>
    <ignoredError sqref="C57:G57 L57" formulaRange="1"/>
    <ignoredError sqref="N57 N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8.83203125" defaultRowHeight="15"/>
  <cols>
    <col min="1" max="1" width="15.33203125" customWidth="1"/>
    <col min="2" max="2" width="72.6640625" customWidth="1"/>
    <col min="3" max="3" width="6.6640625" customWidth="1"/>
    <col min="4" max="4" width="8.33203125" style="3" customWidth="1"/>
    <col min="5" max="5" width="8" customWidth="1"/>
    <col min="6" max="6" width="9.5" customWidth="1"/>
    <col min="7" max="7" width="8" customWidth="1"/>
    <col min="8" max="8" width="8.1640625" customWidth="1"/>
    <col min="9" max="13" width="6.6640625" customWidth="1"/>
    <col min="14" max="14" width="10.5" customWidth="1"/>
    <col min="15" max="15" width="13.83203125" style="5" bestFit="1" customWidth="1"/>
    <col min="16" max="16" width="16.5" style="5" customWidth="1"/>
    <col min="17" max="17" width="13.83203125" style="5" bestFit="1" customWidth="1"/>
    <col min="18" max="18" width="16.5" style="5" customWidth="1"/>
  </cols>
  <sheetData>
    <row r="1" spans="1:18" ht="26">
      <c r="A1" s="66" t="s">
        <v>133</v>
      </c>
      <c r="B1" s="9"/>
      <c r="C1" s="9"/>
      <c r="D1" s="13"/>
      <c r="E1" s="9"/>
      <c r="F1" s="9"/>
      <c r="G1" s="9"/>
      <c r="H1" s="9"/>
      <c r="I1" s="9"/>
      <c r="J1" s="9"/>
      <c r="K1" s="9"/>
      <c r="L1" s="9"/>
      <c r="M1" s="9"/>
      <c r="N1" s="9"/>
      <c r="O1" s="11"/>
      <c r="P1" s="11"/>
      <c r="Q1" s="11"/>
      <c r="R1" s="11"/>
    </row>
    <row r="2" spans="1:18" ht="19">
      <c r="A2" s="20" t="s">
        <v>61</v>
      </c>
      <c r="B2" s="9"/>
      <c r="C2" s="30"/>
      <c r="D2" s="89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  <c r="P2" s="11"/>
      <c r="Q2" s="11"/>
      <c r="R2" s="11"/>
    </row>
    <row r="3" spans="1:18" s="17" customFormat="1" ht="32">
      <c r="A3" s="17" t="s">
        <v>3</v>
      </c>
      <c r="B3" s="17" t="s">
        <v>4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 t="s">
        <v>5</v>
      </c>
      <c r="I3" s="21" t="s">
        <v>6</v>
      </c>
      <c r="J3" s="21" t="s">
        <v>7</v>
      </c>
      <c r="K3" s="21" t="s">
        <v>53</v>
      </c>
      <c r="L3" s="21">
        <v>9</v>
      </c>
      <c r="M3" s="21" t="s">
        <v>8</v>
      </c>
      <c r="N3" s="128" t="s">
        <v>138</v>
      </c>
      <c r="O3" s="22" t="s">
        <v>137</v>
      </c>
      <c r="P3" s="36" t="s">
        <v>136</v>
      </c>
      <c r="Q3" s="22" t="s">
        <v>94</v>
      </c>
      <c r="R3" s="36" t="s">
        <v>135</v>
      </c>
    </row>
    <row r="4" spans="1:18">
      <c r="A4" s="16" t="s">
        <v>9</v>
      </c>
      <c r="B4" s="143" t="s">
        <v>82</v>
      </c>
      <c r="C4" s="140">
        <v>0</v>
      </c>
      <c r="D4" s="140">
        <v>3.5</v>
      </c>
      <c r="E4" s="140">
        <v>9.8000000000000007</v>
      </c>
      <c r="F4" s="140">
        <v>6</v>
      </c>
      <c r="G4" s="140">
        <v>7.6</v>
      </c>
      <c r="H4" s="140">
        <v>3</v>
      </c>
      <c r="I4" s="140">
        <v>1</v>
      </c>
      <c r="J4" s="140">
        <v>0</v>
      </c>
      <c r="K4" s="140">
        <v>0</v>
      </c>
      <c r="L4" s="140">
        <v>0</v>
      </c>
      <c r="M4" s="140">
        <v>0</v>
      </c>
      <c r="N4" s="35">
        <f t="shared" ref="N4:N35" si="0">SUM(C4:M4)</f>
        <v>30.9</v>
      </c>
      <c r="O4" s="79">
        <v>31.3</v>
      </c>
      <c r="P4" s="23">
        <f t="shared" ref="P4:P35" si="1">(N4-O4)/O4</f>
        <v>-1.2779552715655019E-2</v>
      </c>
      <c r="Q4" s="133">
        <v>33.32</v>
      </c>
      <c r="R4" s="23">
        <f t="shared" ref="R4:R15" si="2">(N4-Q4)/Q4</f>
        <v>-7.2629051620648311E-2</v>
      </c>
    </row>
    <row r="5" spans="1:18">
      <c r="A5" s="16"/>
      <c r="B5" s="144" t="s">
        <v>77</v>
      </c>
      <c r="C5" s="140">
        <v>0</v>
      </c>
      <c r="D5" s="140">
        <v>0</v>
      </c>
      <c r="E5" s="140">
        <v>9</v>
      </c>
      <c r="F5" s="140">
        <v>8.8000000000000007</v>
      </c>
      <c r="G5" s="140">
        <v>14.89</v>
      </c>
      <c r="H5" s="140">
        <v>5.93</v>
      </c>
      <c r="I5" s="140">
        <v>1</v>
      </c>
      <c r="J5" s="140">
        <v>0</v>
      </c>
      <c r="K5" s="140">
        <v>0</v>
      </c>
      <c r="L5" s="140">
        <v>0</v>
      </c>
      <c r="M5" s="140">
        <v>0</v>
      </c>
      <c r="N5" s="32">
        <f t="shared" si="0"/>
        <v>39.619999999999997</v>
      </c>
      <c r="O5" s="77">
        <v>32.42</v>
      </c>
      <c r="P5" s="23">
        <f t="shared" si="1"/>
        <v>0.22208513263417629</v>
      </c>
      <c r="Q5" s="132">
        <v>31.96</v>
      </c>
      <c r="R5" s="23">
        <f t="shared" si="2"/>
        <v>0.23967459324155183</v>
      </c>
    </row>
    <row r="6" spans="1:18">
      <c r="A6" s="16"/>
      <c r="B6" s="144" t="s">
        <v>10</v>
      </c>
      <c r="C6" s="140">
        <v>2</v>
      </c>
      <c r="D6" s="140">
        <v>2</v>
      </c>
      <c r="E6" s="140">
        <v>10</v>
      </c>
      <c r="F6" s="140">
        <v>15.84</v>
      </c>
      <c r="G6" s="140">
        <v>10.38</v>
      </c>
      <c r="H6" s="140">
        <v>8.16</v>
      </c>
      <c r="I6" s="140">
        <v>1</v>
      </c>
      <c r="J6" s="140">
        <v>1</v>
      </c>
      <c r="K6" s="140">
        <v>0</v>
      </c>
      <c r="L6" s="140">
        <v>0</v>
      </c>
      <c r="M6" s="140">
        <v>0</v>
      </c>
      <c r="N6" s="32">
        <f t="shared" si="0"/>
        <v>50.379999999999995</v>
      </c>
      <c r="O6" s="77">
        <v>38.58</v>
      </c>
      <c r="P6" s="23">
        <f t="shared" si="1"/>
        <v>0.30585795749092787</v>
      </c>
      <c r="Q6" s="132">
        <v>44.4</v>
      </c>
      <c r="R6" s="23">
        <f t="shared" si="2"/>
        <v>0.13468468468468461</v>
      </c>
    </row>
    <row r="7" spans="1:18">
      <c r="A7" s="16"/>
      <c r="B7" s="144" t="s">
        <v>11</v>
      </c>
      <c r="C7" s="140">
        <v>0</v>
      </c>
      <c r="D7" s="140">
        <v>2.2000000000000002</v>
      </c>
      <c r="E7" s="140">
        <v>17.600000000000001</v>
      </c>
      <c r="F7" s="140">
        <v>19.71</v>
      </c>
      <c r="G7" s="140">
        <v>14.71</v>
      </c>
      <c r="H7" s="140">
        <v>7.68</v>
      </c>
      <c r="I7" s="140">
        <v>2</v>
      </c>
      <c r="J7" s="140">
        <v>0</v>
      </c>
      <c r="K7" s="140">
        <v>0</v>
      </c>
      <c r="L7" s="140">
        <v>0</v>
      </c>
      <c r="M7" s="140">
        <v>0</v>
      </c>
      <c r="N7" s="32">
        <f t="shared" si="0"/>
        <v>63.900000000000006</v>
      </c>
      <c r="O7" s="77">
        <v>63.51</v>
      </c>
      <c r="P7" s="23">
        <f t="shared" si="1"/>
        <v>6.1407652338215666E-3</v>
      </c>
      <c r="Q7" s="132">
        <v>62.699999999999996</v>
      </c>
      <c r="R7" s="23">
        <f t="shared" si="2"/>
        <v>1.9138755980861403E-2</v>
      </c>
    </row>
    <row r="8" spans="1:18">
      <c r="A8" s="16"/>
      <c r="B8" s="144" t="s">
        <v>95</v>
      </c>
      <c r="C8" s="140">
        <v>0</v>
      </c>
      <c r="D8" s="140">
        <v>1</v>
      </c>
      <c r="E8" s="140">
        <v>29</v>
      </c>
      <c r="F8" s="140">
        <v>53</v>
      </c>
      <c r="G8" s="140">
        <v>18</v>
      </c>
      <c r="H8" s="140">
        <v>9</v>
      </c>
      <c r="I8" s="140">
        <v>1</v>
      </c>
      <c r="J8" s="140">
        <v>1</v>
      </c>
      <c r="K8" s="140">
        <v>0</v>
      </c>
      <c r="L8" s="140">
        <v>0</v>
      </c>
      <c r="M8" s="140">
        <v>0</v>
      </c>
      <c r="N8" s="32">
        <f t="shared" si="0"/>
        <v>112</v>
      </c>
      <c r="O8" s="77">
        <v>110</v>
      </c>
      <c r="P8" s="23">
        <f t="shared" si="1"/>
        <v>1.8181818181818181E-2</v>
      </c>
      <c r="Q8" s="132">
        <v>111</v>
      </c>
      <c r="R8" s="23">
        <f t="shared" si="2"/>
        <v>9.0090090090090089E-3</v>
      </c>
    </row>
    <row r="9" spans="1:18">
      <c r="A9" s="16"/>
      <c r="B9" s="144" t="s">
        <v>96</v>
      </c>
      <c r="C9" s="140">
        <v>0</v>
      </c>
      <c r="D9" s="140">
        <v>6.64</v>
      </c>
      <c r="E9" s="140">
        <v>28.96</v>
      </c>
      <c r="F9" s="140">
        <v>39.369999999999997</v>
      </c>
      <c r="G9" s="140">
        <v>26.46</v>
      </c>
      <c r="H9" s="140">
        <v>9.11</v>
      </c>
      <c r="I9" s="140">
        <v>4.0999999999999996</v>
      </c>
      <c r="J9" s="140">
        <v>0</v>
      </c>
      <c r="K9" s="140">
        <v>1</v>
      </c>
      <c r="L9" s="140">
        <v>0</v>
      </c>
      <c r="M9" s="140">
        <v>0</v>
      </c>
      <c r="N9" s="32">
        <f t="shared" si="0"/>
        <v>115.64</v>
      </c>
      <c r="O9" s="77">
        <v>113.38999999999999</v>
      </c>
      <c r="P9" s="23">
        <f t="shared" si="1"/>
        <v>1.9843019666637398E-2</v>
      </c>
      <c r="Q9" s="132">
        <v>121.01</v>
      </c>
      <c r="R9" s="23">
        <f t="shared" si="2"/>
        <v>-4.4376497810098378E-2</v>
      </c>
    </row>
    <row r="10" spans="1:18">
      <c r="A10" s="16"/>
      <c r="B10" s="144" t="s">
        <v>12</v>
      </c>
      <c r="C10" s="140">
        <v>1.72</v>
      </c>
      <c r="D10" s="140">
        <v>0.86</v>
      </c>
      <c r="E10" s="140">
        <v>6.58</v>
      </c>
      <c r="F10" s="140">
        <v>21.94</v>
      </c>
      <c r="G10" s="140">
        <v>10.3</v>
      </c>
      <c r="H10" s="140">
        <v>0.92</v>
      </c>
      <c r="I10" s="140">
        <v>1</v>
      </c>
      <c r="J10" s="140">
        <v>0</v>
      </c>
      <c r="K10" s="140">
        <v>0</v>
      </c>
      <c r="L10" s="140">
        <v>0</v>
      </c>
      <c r="M10" s="140">
        <v>0</v>
      </c>
      <c r="N10" s="32">
        <f t="shared" si="0"/>
        <v>43.320000000000007</v>
      </c>
      <c r="O10" s="77">
        <v>45.58</v>
      </c>
      <c r="P10" s="23">
        <f t="shared" si="1"/>
        <v>-4.9583150504607085E-2</v>
      </c>
      <c r="Q10" s="132">
        <v>35.600000000000009</v>
      </c>
      <c r="R10" s="23">
        <f t="shared" si="2"/>
        <v>0.21685393258426958</v>
      </c>
    </row>
    <row r="11" spans="1:18">
      <c r="A11" s="16"/>
      <c r="B11" s="144" t="s">
        <v>13</v>
      </c>
      <c r="C11" s="140">
        <v>0</v>
      </c>
      <c r="D11" s="140">
        <v>1.47</v>
      </c>
      <c r="E11" s="140">
        <v>11.8</v>
      </c>
      <c r="F11" s="140">
        <v>20.62</v>
      </c>
      <c r="G11" s="140">
        <v>8.33</v>
      </c>
      <c r="H11" s="140">
        <v>2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32">
        <f t="shared" si="0"/>
        <v>44.22</v>
      </c>
      <c r="O11" s="77">
        <v>38.950000000000003</v>
      </c>
      <c r="P11" s="23">
        <f t="shared" si="1"/>
        <v>0.13530166880616162</v>
      </c>
      <c r="Q11" s="132">
        <v>42.27</v>
      </c>
      <c r="R11" s="23">
        <f t="shared" si="2"/>
        <v>4.613200851667839E-2</v>
      </c>
    </row>
    <row r="12" spans="1:18">
      <c r="A12" s="16"/>
      <c r="B12" s="144" t="s">
        <v>14</v>
      </c>
      <c r="C12" s="140">
        <v>3.44</v>
      </c>
      <c r="D12" s="140">
        <v>6</v>
      </c>
      <c r="E12" s="140">
        <v>18.899999999999999</v>
      </c>
      <c r="F12" s="140">
        <v>17.600000000000001</v>
      </c>
      <c r="G12" s="140">
        <v>11.6</v>
      </c>
      <c r="H12" s="140">
        <v>6</v>
      </c>
      <c r="I12" s="140">
        <v>3</v>
      </c>
      <c r="J12" s="140">
        <v>0</v>
      </c>
      <c r="K12" s="140">
        <v>0</v>
      </c>
      <c r="L12" s="140">
        <v>0</v>
      </c>
      <c r="M12" s="140">
        <v>0</v>
      </c>
      <c r="N12" s="32">
        <f t="shared" si="0"/>
        <v>66.539999999999992</v>
      </c>
      <c r="O12" s="77">
        <v>60.339999999999996</v>
      </c>
      <c r="P12" s="23">
        <f t="shared" si="1"/>
        <v>0.1027510772290354</v>
      </c>
      <c r="Q12" s="132">
        <v>51.28</v>
      </c>
      <c r="R12" s="23">
        <f t="shared" si="2"/>
        <v>0.29758190327613088</v>
      </c>
    </row>
    <row r="13" spans="1:18">
      <c r="A13" s="16"/>
      <c r="B13" s="144" t="s">
        <v>15</v>
      </c>
      <c r="C13" s="140">
        <v>0</v>
      </c>
      <c r="D13" s="140">
        <v>3</v>
      </c>
      <c r="E13" s="140">
        <v>13</v>
      </c>
      <c r="F13" s="140">
        <v>24.8</v>
      </c>
      <c r="G13" s="140">
        <v>8.1999999999999993</v>
      </c>
      <c r="H13" s="140">
        <v>3.5</v>
      </c>
      <c r="I13" s="140">
        <v>1</v>
      </c>
      <c r="J13" s="140">
        <v>0</v>
      </c>
      <c r="K13" s="140">
        <v>0</v>
      </c>
      <c r="L13" s="140">
        <v>0</v>
      </c>
      <c r="M13" s="140">
        <v>0</v>
      </c>
      <c r="N13" s="32">
        <f t="shared" si="0"/>
        <v>53.5</v>
      </c>
      <c r="O13" s="77">
        <v>50.959999999999994</v>
      </c>
      <c r="P13" s="23">
        <f t="shared" si="1"/>
        <v>4.9843014128728547E-2</v>
      </c>
      <c r="Q13" s="132">
        <v>46.730000000000004</v>
      </c>
      <c r="R13" s="23">
        <f t="shared" si="2"/>
        <v>0.14487481275411931</v>
      </c>
    </row>
    <row r="14" spans="1:18">
      <c r="A14" s="16"/>
      <c r="B14" s="144" t="s">
        <v>62</v>
      </c>
      <c r="C14" s="140">
        <v>2</v>
      </c>
      <c r="D14" s="140">
        <v>0</v>
      </c>
      <c r="E14" s="140">
        <v>19.2</v>
      </c>
      <c r="F14" s="140">
        <v>19</v>
      </c>
      <c r="G14" s="140">
        <v>30.48</v>
      </c>
      <c r="H14" s="140">
        <v>14.4</v>
      </c>
      <c r="I14" s="140">
        <v>1</v>
      </c>
      <c r="J14" s="140">
        <v>1</v>
      </c>
      <c r="K14" s="140">
        <v>0</v>
      </c>
      <c r="L14" s="140">
        <v>0</v>
      </c>
      <c r="M14" s="140">
        <v>0</v>
      </c>
      <c r="N14" s="32">
        <f t="shared" si="0"/>
        <v>87.080000000000013</v>
      </c>
      <c r="O14" s="77">
        <v>83.100000000000009</v>
      </c>
      <c r="P14" s="23">
        <f t="shared" si="1"/>
        <v>4.7894103489771404E-2</v>
      </c>
      <c r="Q14" s="132">
        <v>79.3</v>
      </c>
      <c r="R14" s="23">
        <f t="shared" si="2"/>
        <v>9.8108448928121261E-2</v>
      </c>
    </row>
    <row r="15" spans="1:18">
      <c r="A15" s="16"/>
      <c r="B15" s="144" t="s">
        <v>93</v>
      </c>
      <c r="C15" s="140">
        <v>0</v>
      </c>
      <c r="D15" s="140">
        <v>0</v>
      </c>
      <c r="E15" s="140">
        <v>2</v>
      </c>
      <c r="F15" s="140">
        <v>1</v>
      </c>
      <c r="G15" s="140">
        <v>3.6</v>
      </c>
      <c r="H15" s="140">
        <v>0</v>
      </c>
      <c r="I15" s="140">
        <v>0.8</v>
      </c>
      <c r="J15" s="140">
        <v>0</v>
      </c>
      <c r="K15" s="140">
        <v>0</v>
      </c>
      <c r="L15" s="140">
        <v>0</v>
      </c>
      <c r="M15" s="140">
        <v>0</v>
      </c>
      <c r="N15" s="32">
        <f t="shared" si="0"/>
        <v>7.3999999999999995</v>
      </c>
      <c r="O15" s="77">
        <v>7.8</v>
      </c>
      <c r="P15" s="23">
        <f t="shared" si="1"/>
        <v>-5.1282051282051329E-2</v>
      </c>
      <c r="Q15" s="132">
        <v>2</v>
      </c>
      <c r="R15" s="23">
        <f t="shared" si="2"/>
        <v>2.6999999999999997</v>
      </c>
    </row>
    <row r="16" spans="1:18">
      <c r="A16" s="16"/>
      <c r="B16" s="144" t="s">
        <v>16</v>
      </c>
      <c r="C16" s="140">
        <v>0</v>
      </c>
      <c r="D16" s="140">
        <v>0</v>
      </c>
      <c r="E16" s="140">
        <v>19</v>
      </c>
      <c r="F16" s="140">
        <v>15</v>
      </c>
      <c r="G16" s="140">
        <v>9</v>
      </c>
      <c r="H16" s="140">
        <v>1</v>
      </c>
      <c r="I16" s="140">
        <v>1</v>
      </c>
      <c r="J16" s="140">
        <v>0</v>
      </c>
      <c r="K16" s="140">
        <v>0</v>
      </c>
      <c r="L16" s="140">
        <v>0</v>
      </c>
      <c r="M16" s="140">
        <v>0</v>
      </c>
      <c r="N16" s="32">
        <f t="shared" si="0"/>
        <v>45</v>
      </c>
      <c r="O16" s="77">
        <v>47</v>
      </c>
      <c r="P16" s="23">
        <f t="shared" si="1"/>
        <v>-4.2553191489361701E-2</v>
      </c>
      <c r="Q16" s="132">
        <v>45.6</v>
      </c>
      <c r="R16" s="23">
        <f t="shared" ref="R16:R54" si="3">(N16-Q16)/Q16</f>
        <v>-1.3157894736842136E-2</v>
      </c>
    </row>
    <row r="17" spans="1:18">
      <c r="A17" s="16"/>
      <c r="B17" s="144" t="s">
        <v>17</v>
      </c>
      <c r="C17" s="140">
        <v>0</v>
      </c>
      <c r="D17" s="140">
        <v>2</v>
      </c>
      <c r="E17" s="140">
        <v>12</v>
      </c>
      <c r="F17" s="140">
        <v>14</v>
      </c>
      <c r="G17" s="140">
        <v>20</v>
      </c>
      <c r="H17" s="140">
        <v>7</v>
      </c>
      <c r="I17" s="140">
        <v>2</v>
      </c>
      <c r="J17" s="140">
        <v>0</v>
      </c>
      <c r="K17" s="140">
        <v>0</v>
      </c>
      <c r="L17" s="140">
        <v>0</v>
      </c>
      <c r="M17" s="140">
        <v>0</v>
      </c>
      <c r="N17" s="32">
        <f t="shared" si="0"/>
        <v>57</v>
      </c>
      <c r="O17" s="77">
        <v>55.3</v>
      </c>
      <c r="P17" s="23">
        <f t="shared" si="1"/>
        <v>3.0741410488245986E-2</v>
      </c>
      <c r="Q17" s="132">
        <v>51</v>
      </c>
      <c r="R17" s="23">
        <f t="shared" si="3"/>
        <v>0.11764705882352941</v>
      </c>
    </row>
    <row r="18" spans="1:18">
      <c r="A18" s="16"/>
      <c r="B18" s="144" t="s">
        <v>97</v>
      </c>
      <c r="C18" s="140">
        <v>0</v>
      </c>
      <c r="D18" s="140">
        <v>1</v>
      </c>
      <c r="E18" s="140">
        <v>6</v>
      </c>
      <c r="F18" s="140">
        <v>11.78</v>
      </c>
      <c r="G18" s="140">
        <v>5.56</v>
      </c>
      <c r="H18" s="140">
        <v>1.57</v>
      </c>
      <c r="I18" s="140">
        <v>1</v>
      </c>
      <c r="J18" s="140">
        <v>0</v>
      </c>
      <c r="K18" s="140">
        <v>0</v>
      </c>
      <c r="L18" s="140">
        <v>0</v>
      </c>
      <c r="M18" s="140">
        <v>0</v>
      </c>
      <c r="N18" s="32">
        <f t="shared" si="0"/>
        <v>26.91</v>
      </c>
      <c r="O18" s="77">
        <v>26.009999999999998</v>
      </c>
      <c r="P18" s="23">
        <f t="shared" si="1"/>
        <v>3.460207612456756E-2</v>
      </c>
      <c r="Q18" s="132">
        <v>24.9</v>
      </c>
      <c r="R18" s="23">
        <f t="shared" si="3"/>
        <v>8.0722891566265123E-2</v>
      </c>
    </row>
    <row r="19" spans="1:18">
      <c r="A19" s="16"/>
      <c r="B19" s="144" t="s">
        <v>18</v>
      </c>
      <c r="C19" s="140">
        <v>2</v>
      </c>
      <c r="D19" s="140">
        <v>6</v>
      </c>
      <c r="E19" s="140">
        <v>18</v>
      </c>
      <c r="F19" s="140">
        <v>31.5</v>
      </c>
      <c r="G19" s="140">
        <v>15.75</v>
      </c>
      <c r="H19" s="140">
        <v>4</v>
      </c>
      <c r="I19" s="140">
        <v>1</v>
      </c>
      <c r="J19" s="140">
        <v>0</v>
      </c>
      <c r="K19" s="140">
        <v>0</v>
      </c>
      <c r="L19" s="140">
        <v>0</v>
      </c>
      <c r="M19" s="140">
        <v>0</v>
      </c>
      <c r="N19" s="32">
        <f t="shared" si="0"/>
        <v>78.25</v>
      </c>
      <c r="O19" s="77">
        <v>77.25</v>
      </c>
      <c r="P19" s="23">
        <f t="shared" si="1"/>
        <v>1.2944983818770227E-2</v>
      </c>
      <c r="Q19" s="132">
        <v>65.55</v>
      </c>
      <c r="R19" s="23">
        <f t="shared" si="3"/>
        <v>0.19374523264683452</v>
      </c>
    </row>
    <row r="20" spans="1:18">
      <c r="A20" s="16"/>
      <c r="B20" s="144" t="s">
        <v>98</v>
      </c>
      <c r="C20" s="140">
        <v>1</v>
      </c>
      <c r="D20" s="140">
        <v>0</v>
      </c>
      <c r="E20" s="140">
        <v>30</v>
      </c>
      <c r="F20" s="140">
        <v>38</v>
      </c>
      <c r="G20" s="140">
        <v>14</v>
      </c>
      <c r="H20" s="140">
        <v>3</v>
      </c>
      <c r="I20" s="140">
        <v>0</v>
      </c>
      <c r="J20" s="140">
        <v>1</v>
      </c>
      <c r="K20" s="140">
        <v>0</v>
      </c>
      <c r="L20" s="140">
        <v>0</v>
      </c>
      <c r="M20" s="140">
        <v>0</v>
      </c>
      <c r="N20" s="32">
        <f t="shared" si="0"/>
        <v>87</v>
      </c>
      <c r="O20" s="77">
        <v>86.1</v>
      </c>
      <c r="P20" s="23">
        <f t="shared" si="1"/>
        <v>1.0452961672473934E-2</v>
      </c>
      <c r="Q20" s="132">
        <v>92.86</v>
      </c>
      <c r="R20" s="23">
        <f t="shared" si="3"/>
        <v>-6.3105750592289456E-2</v>
      </c>
    </row>
    <row r="21" spans="1:18">
      <c r="A21" s="16"/>
      <c r="B21" s="144" t="s">
        <v>19</v>
      </c>
      <c r="C21" s="140">
        <v>0</v>
      </c>
      <c r="D21" s="140">
        <v>2</v>
      </c>
      <c r="E21" s="140">
        <v>21</v>
      </c>
      <c r="F21" s="140">
        <v>22.5</v>
      </c>
      <c r="G21" s="140">
        <v>23.7</v>
      </c>
      <c r="H21" s="140">
        <v>6</v>
      </c>
      <c r="I21" s="140">
        <v>2</v>
      </c>
      <c r="J21" s="140">
        <v>1</v>
      </c>
      <c r="K21" s="140">
        <v>0</v>
      </c>
      <c r="L21" s="140">
        <v>0</v>
      </c>
      <c r="M21" s="140">
        <v>0</v>
      </c>
      <c r="N21" s="32">
        <f t="shared" si="0"/>
        <v>78.2</v>
      </c>
      <c r="O21" s="77">
        <v>79.5</v>
      </c>
      <c r="P21" s="23">
        <f t="shared" si="1"/>
        <v>-1.63522012578616E-2</v>
      </c>
      <c r="Q21" s="132">
        <v>87.6</v>
      </c>
      <c r="R21" s="23">
        <f t="shared" si="3"/>
        <v>-0.10730593607305927</v>
      </c>
    </row>
    <row r="22" spans="1:18">
      <c r="A22" s="16"/>
      <c r="B22" s="144" t="s">
        <v>99</v>
      </c>
      <c r="C22" s="140">
        <v>0</v>
      </c>
      <c r="D22" s="140">
        <v>2</v>
      </c>
      <c r="E22" s="140">
        <v>22.45</v>
      </c>
      <c r="F22" s="140">
        <v>28.31</v>
      </c>
      <c r="G22" s="140">
        <v>10.1</v>
      </c>
      <c r="H22" s="140">
        <v>3</v>
      </c>
      <c r="I22" s="140">
        <v>1</v>
      </c>
      <c r="J22" s="140">
        <v>0</v>
      </c>
      <c r="K22" s="140">
        <v>0</v>
      </c>
      <c r="L22" s="140">
        <v>0</v>
      </c>
      <c r="M22" s="140">
        <v>0</v>
      </c>
      <c r="N22" s="32">
        <f t="shared" si="0"/>
        <v>66.86</v>
      </c>
      <c r="O22" s="77">
        <v>67.649999999999991</v>
      </c>
      <c r="P22" s="23">
        <f t="shared" si="1"/>
        <v>-1.167775314116766E-2</v>
      </c>
      <c r="Q22" s="132">
        <v>70.12</v>
      </c>
      <c r="R22" s="23">
        <f t="shared" si="3"/>
        <v>-4.6491728465487804E-2</v>
      </c>
    </row>
    <row r="23" spans="1:18">
      <c r="A23" s="16"/>
      <c r="B23" s="144" t="s">
        <v>20</v>
      </c>
      <c r="C23" s="140">
        <v>0</v>
      </c>
      <c r="D23" s="140">
        <v>4</v>
      </c>
      <c r="E23" s="140">
        <v>9</v>
      </c>
      <c r="F23" s="140">
        <v>28.83</v>
      </c>
      <c r="G23" s="140">
        <v>17.66</v>
      </c>
      <c r="H23" s="140">
        <v>0</v>
      </c>
      <c r="I23" s="140">
        <v>1</v>
      </c>
      <c r="J23" s="140">
        <v>0</v>
      </c>
      <c r="K23" s="140">
        <v>0</v>
      </c>
      <c r="L23" s="140">
        <v>0</v>
      </c>
      <c r="M23" s="140">
        <v>0</v>
      </c>
      <c r="N23" s="32">
        <f t="shared" si="0"/>
        <v>60.489999999999995</v>
      </c>
      <c r="O23" s="77">
        <v>59.760000000000005</v>
      </c>
      <c r="P23" s="23">
        <f t="shared" si="1"/>
        <v>1.221552878179367E-2</v>
      </c>
      <c r="Q23" s="132">
        <v>53.98</v>
      </c>
      <c r="R23" s="23">
        <f t="shared" si="3"/>
        <v>0.12060022230455722</v>
      </c>
    </row>
    <row r="24" spans="1:18">
      <c r="A24" s="16"/>
      <c r="B24" s="144" t="s">
        <v>81</v>
      </c>
      <c r="C24" s="140">
        <v>0</v>
      </c>
      <c r="D24" s="140">
        <v>0</v>
      </c>
      <c r="E24" s="140">
        <v>4.5</v>
      </c>
      <c r="F24" s="140">
        <v>4.03</v>
      </c>
      <c r="G24" s="140">
        <v>5.6</v>
      </c>
      <c r="H24" s="140">
        <v>2</v>
      </c>
      <c r="I24" s="140">
        <v>1</v>
      </c>
      <c r="J24" s="140">
        <v>0</v>
      </c>
      <c r="K24" s="140">
        <v>0</v>
      </c>
      <c r="L24" s="140">
        <v>0</v>
      </c>
      <c r="M24" s="140">
        <v>0</v>
      </c>
      <c r="N24" s="32">
        <f t="shared" si="0"/>
        <v>17.130000000000003</v>
      </c>
      <c r="O24" s="77">
        <v>15.73</v>
      </c>
      <c r="P24" s="23">
        <f t="shared" si="1"/>
        <v>8.9001907183725498E-2</v>
      </c>
      <c r="Q24" s="132">
        <v>16.259999999999998</v>
      </c>
      <c r="R24" s="23">
        <f t="shared" si="3"/>
        <v>5.3505535055350842E-2</v>
      </c>
    </row>
    <row r="25" spans="1:18">
      <c r="A25" s="16"/>
      <c r="B25" s="144" t="s">
        <v>21</v>
      </c>
      <c r="C25" s="140">
        <v>0</v>
      </c>
      <c r="D25" s="140">
        <v>0</v>
      </c>
      <c r="E25" s="140">
        <v>5</v>
      </c>
      <c r="F25" s="140">
        <v>5</v>
      </c>
      <c r="G25" s="140">
        <v>7.7</v>
      </c>
      <c r="H25" s="140">
        <v>4</v>
      </c>
      <c r="I25" s="140">
        <v>0</v>
      </c>
      <c r="J25" s="140">
        <v>1</v>
      </c>
      <c r="K25" s="140">
        <v>0</v>
      </c>
      <c r="L25" s="140">
        <v>0</v>
      </c>
      <c r="M25" s="140">
        <v>0</v>
      </c>
      <c r="N25" s="32">
        <f t="shared" si="0"/>
        <v>22.7</v>
      </c>
      <c r="O25" s="77">
        <v>18.7</v>
      </c>
      <c r="P25" s="23">
        <f t="shared" si="1"/>
        <v>0.21390374331550802</v>
      </c>
      <c r="Q25" s="132">
        <v>23.9</v>
      </c>
      <c r="R25" s="23">
        <f t="shared" si="3"/>
        <v>-5.0209205020920473E-2</v>
      </c>
    </row>
    <row r="26" spans="1:18">
      <c r="A26" s="16"/>
      <c r="B26" s="144" t="s">
        <v>22</v>
      </c>
      <c r="C26" s="140">
        <v>0</v>
      </c>
      <c r="D26" s="140">
        <v>0</v>
      </c>
      <c r="E26" s="140">
        <v>6</v>
      </c>
      <c r="F26" s="140">
        <v>9.44</v>
      </c>
      <c r="G26" s="140">
        <v>8.8000000000000007</v>
      </c>
      <c r="H26" s="140">
        <v>1</v>
      </c>
      <c r="I26" s="140">
        <v>1</v>
      </c>
      <c r="J26" s="140">
        <v>0</v>
      </c>
      <c r="K26" s="140">
        <v>0</v>
      </c>
      <c r="L26" s="140">
        <v>0</v>
      </c>
      <c r="M26" s="140">
        <v>0</v>
      </c>
      <c r="N26" s="32">
        <f t="shared" si="0"/>
        <v>26.240000000000002</v>
      </c>
      <c r="O26" s="77">
        <v>35.1</v>
      </c>
      <c r="P26" s="23">
        <f t="shared" si="1"/>
        <v>-0.25242165242165238</v>
      </c>
      <c r="Q26" s="132">
        <v>34.239999999999995</v>
      </c>
      <c r="R26" s="23">
        <f t="shared" si="3"/>
        <v>-0.23364485981308394</v>
      </c>
    </row>
    <row r="27" spans="1:18">
      <c r="A27" s="16"/>
      <c r="B27" s="144" t="s">
        <v>23</v>
      </c>
      <c r="C27" s="140">
        <v>0</v>
      </c>
      <c r="D27" s="140">
        <v>0</v>
      </c>
      <c r="E27" s="140">
        <v>18</v>
      </c>
      <c r="F27" s="140">
        <v>19.5</v>
      </c>
      <c r="G27" s="140">
        <v>19.63</v>
      </c>
      <c r="H27" s="140">
        <v>2.9</v>
      </c>
      <c r="I27" s="140">
        <v>1</v>
      </c>
      <c r="J27" s="140">
        <v>1</v>
      </c>
      <c r="K27" s="140">
        <v>0</v>
      </c>
      <c r="L27" s="140">
        <v>0</v>
      </c>
      <c r="M27" s="140">
        <v>0</v>
      </c>
      <c r="N27" s="32">
        <f t="shared" si="0"/>
        <v>62.029999999999994</v>
      </c>
      <c r="O27" s="77">
        <v>56.5</v>
      </c>
      <c r="P27" s="23">
        <f t="shared" si="1"/>
        <v>9.7876106194690157E-2</v>
      </c>
      <c r="Q27" s="132">
        <v>57.91</v>
      </c>
      <c r="R27" s="23">
        <f t="shared" si="3"/>
        <v>7.1144879986185419E-2</v>
      </c>
    </row>
    <row r="28" spans="1:18">
      <c r="A28" s="16"/>
      <c r="B28" s="144" t="s">
        <v>76</v>
      </c>
      <c r="C28" s="140">
        <v>0</v>
      </c>
      <c r="D28" s="140">
        <v>2.6</v>
      </c>
      <c r="E28" s="140">
        <v>17</v>
      </c>
      <c r="F28" s="140">
        <v>23</v>
      </c>
      <c r="G28" s="140">
        <v>26</v>
      </c>
      <c r="H28" s="140">
        <v>6</v>
      </c>
      <c r="I28" s="140">
        <v>2</v>
      </c>
      <c r="J28" s="140">
        <v>0</v>
      </c>
      <c r="K28" s="140">
        <v>0</v>
      </c>
      <c r="L28" s="140">
        <v>0</v>
      </c>
      <c r="M28" s="140">
        <v>0</v>
      </c>
      <c r="N28" s="32">
        <f t="shared" si="0"/>
        <v>76.599999999999994</v>
      </c>
      <c r="O28" s="77">
        <v>76.599999999999994</v>
      </c>
      <c r="P28" s="23">
        <f t="shared" si="1"/>
        <v>0</v>
      </c>
      <c r="Q28" s="132">
        <v>66.400000000000006</v>
      </c>
      <c r="R28" s="23">
        <f t="shared" si="3"/>
        <v>0.15361445783132513</v>
      </c>
    </row>
    <row r="29" spans="1:18">
      <c r="A29" s="16"/>
      <c r="B29" s="144" t="s">
        <v>79</v>
      </c>
      <c r="C29" s="140">
        <v>0</v>
      </c>
      <c r="D29" s="140">
        <v>1</v>
      </c>
      <c r="E29" s="140">
        <v>4</v>
      </c>
      <c r="F29" s="140">
        <v>6.6</v>
      </c>
      <c r="G29" s="140">
        <v>9.6</v>
      </c>
      <c r="H29" s="140">
        <v>2</v>
      </c>
      <c r="I29" s="140">
        <v>1</v>
      </c>
      <c r="J29" s="140">
        <v>0</v>
      </c>
      <c r="K29" s="140">
        <v>0</v>
      </c>
      <c r="L29" s="140">
        <v>0</v>
      </c>
      <c r="M29" s="140">
        <v>0</v>
      </c>
      <c r="N29" s="32">
        <f t="shared" si="0"/>
        <v>24.2</v>
      </c>
      <c r="O29" s="77">
        <v>15.2</v>
      </c>
      <c r="P29" s="23">
        <f t="shared" si="1"/>
        <v>0.5921052631578948</v>
      </c>
      <c r="Q29" s="132">
        <v>16</v>
      </c>
      <c r="R29" s="23">
        <f t="shared" si="3"/>
        <v>0.51249999999999996</v>
      </c>
    </row>
    <row r="30" spans="1:18">
      <c r="A30" s="16"/>
      <c r="B30" s="144" t="s">
        <v>24</v>
      </c>
      <c r="C30" s="140">
        <v>0</v>
      </c>
      <c r="D30" s="140">
        <v>0.6</v>
      </c>
      <c r="E30" s="140">
        <v>5.2</v>
      </c>
      <c r="F30" s="140">
        <v>8.6</v>
      </c>
      <c r="G30" s="140">
        <v>7.2</v>
      </c>
      <c r="H30" s="140">
        <v>1</v>
      </c>
      <c r="I30" s="140">
        <v>1</v>
      </c>
      <c r="J30" s="140">
        <v>0</v>
      </c>
      <c r="K30" s="140">
        <v>0</v>
      </c>
      <c r="L30" s="140">
        <v>0</v>
      </c>
      <c r="M30" s="140">
        <v>0</v>
      </c>
      <c r="N30" s="32">
        <f t="shared" si="0"/>
        <v>23.599999999999998</v>
      </c>
      <c r="O30" s="77">
        <v>23.599999999999998</v>
      </c>
      <c r="P30" s="23">
        <f t="shared" si="1"/>
        <v>0</v>
      </c>
      <c r="Q30" s="132">
        <v>24.46</v>
      </c>
      <c r="R30" s="23">
        <f t="shared" si="3"/>
        <v>-3.515944399018818E-2</v>
      </c>
    </row>
    <row r="31" spans="1:18">
      <c r="A31" s="16"/>
      <c r="B31" s="144" t="s">
        <v>25</v>
      </c>
      <c r="C31" s="140">
        <v>0</v>
      </c>
      <c r="D31" s="140">
        <v>0</v>
      </c>
      <c r="E31" s="140">
        <v>13</v>
      </c>
      <c r="F31" s="140">
        <v>18.2</v>
      </c>
      <c r="G31" s="140">
        <v>10.01</v>
      </c>
      <c r="H31" s="140">
        <v>1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32">
        <f t="shared" si="0"/>
        <v>42.21</v>
      </c>
      <c r="O31" s="77">
        <v>40.57</v>
      </c>
      <c r="P31" s="23">
        <f t="shared" si="1"/>
        <v>4.0423958590091215E-2</v>
      </c>
      <c r="Q31" s="132">
        <v>39.57</v>
      </c>
      <c r="R31" s="23">
        <f t="shared" si="3"/>
        <v>6.6717210007581518E-2</v>
      </c>
    </row>
    <row r="32" spans="1:18">
      <c r="A32" s="16"/>
      <c r="B32" s="144" t="s">
        <v>26</v>
      </c>
      <c r="C32" s="140">
        <v>0</v>
      </c>
      <c r="D32" s="140">
        <v>0</v>
      </c>
      <c r="E32" s="140">
        <v>9</v>
      </c>
      <c r="F32" s="140">
        <v>15</v>
      </c>
      <c r="G32" s="140">
        <v>11</v>
      </c>
      <c r="H32" s="140">
        <v>1</v>
      </c>
      <c r="I32" s="140">
        <v>1</v>
      </c>
      <c r="J32" s="140">
        <v>0</v>
      </c>
      <c r="K32" s="140">
        <v>0</v>
      </c>
      <c r="L32" s="140">
        <v>0</v>
      </c>
      <c r="M32" s="140">
        <v>0</v>
      </c>
      <c r="N32" s="32">
        <f t="shared" si="0"/>
        <v>37</v>
      </c>
      <c r="O32" s="77">
        <v>37</v>
      </c>
      <c r="P32" s="23">
        <f t="shared" si="1"/>
        <v>0</v>
      </c>
      <c r="Q32" s="132">
        <v>36</v>
      </c>
      <c r="R32" s="23">
        <f t="shared" si="3"/>
        <v>2.7777777777777776E-2</v>
      </c>
    </row>
    <row r="33" spans="1:18">
      <c r="A33" s="16"/>
      <c r="B33" s="144" t="s">
        <v>27</v>
      </c>
      <c r="C33" s="140">
        <v>0</v>
      </c>
      <c r="D33" s="140">
        <v>0</v>
      </c>
      <c r="E33" s="140">
        <v>8</v>
      </c>
      <c r="F33" s="140">
        <v>18.7</v>
      </c>
      <c r="G33" s="140">
        <v>10.53</v>
      </c>
      <c r="H33" s="140">
        <v>1.6</v>
      </c>
      <c r="I33" s="140">
        <v>1</v>
      </c>
      <c r="J33" s="140">
        <v>0</v>
      </c>
      <c r="K33" s="140">
        <v>0</v>
      </c>
      <c r="L33" s="140">
        <v>0</v>
      </c>
      <c r="M33" s="140">
        <v>0</v>
      </c>
      <c r="N33" s="32">
        <f t="shared" si="0"/>
        <v>39.83</v>
      </c>
      <c r="O33" s="77">
        <v>44.87</v>
      </c>
      <c r="P33" s="23">
        <f t="shared" si="1"/>
        <v>-0.11232449297971918</v>
      </c>
      <c r="Q33" s="132">
        <v>40.08</v>
      </c>
      <c r="R33" s="23">
        <f t="shared" si="3"/>
        <v>-6.2375249500998004E-3</v>
      </c>
    </row>
    <row r="34" spans="1:18">
      <c r="A34" s="16"/>
      <c r="B34" s="144" t="s">
        <v>28</v>
      </c>
      <c r="C34" s="140">
        <v>0</v>
      </c>
      <c r="D34" s="140">
        <v>1.1299999999999999</v>
      </c>
      <c r="E34" s="140">
        <v>2</v>
      </c>
      <c r="F34" s="140">
        <v>4.07</v>
      </c>
      <c r="G34" s="140">
        <v>9.9600000000000009</v>
      </c>
      <c r="H34" s="140">
        <v>2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32">
        <f t="shared" si="0"/>
        <v>19.16</v>
      </c>
      <c r="O34" s="77">
        <v>19.29</v>
      </c>
      <c r="P34" s="23">
        <f t="shared" si="1"/>
        <v>-6.7392431311559878E-3</v>
      </c>
      <c r="Q34" s="132">
        <v>19.5</v>
      </c>
      <c r="R34" s="23">
        <f t="shared" si="3"/>
        <v>-1.7435897435897428E-2</v>
      </c>
    </row>
    <row r="35" spans="1:18">
      <c r="A35" s="16"/>
      <c r="B35" s="144" t="s">
        <v>29</v>
      </c>
      <c r="C35" s="140">
        <v>0</v>
      </c>
      <c r="D35" s="140">
        <v>2</v>
      </c>
      <c r="E35" s="140">
        <v>10</v>
      </c>
      <c r="F35" s="140">
        <v>16</v>
      </c>
      <c r="G35" s="140">
        <v>4</v>
      </c>
      <c r="H35" s="140">
        <v>3.6</v>
      </c>
      <c r="I35" s="140">
        <v>1</v>
      </c>
      <c r="J35" s="140">
        <v>0</v>
      </c>
      <c r="K35" s="140">
        <v>0</v>
      </c>
      <c r="L35" s="140">
        <v>0</v>
      </c>
      <c r="M35" s="140">
        <v>0</v>
      </c>
      <c r="N35" s="32">
        <f t="shared" si="0"/>
        <v>36.6</v>
      </c>
      <c r="O35" s="77">
        <v>36.04</v>
      </c>
      <c r="P35" s="23">
        <f t="shared" si="1"/>
        <v>1.5538290788013382E-2</v>
      </c>
      <c r="Q35" s="132">
        <v>34</v>
      </c>
      <c r="R35" s="23">
        <f t="shared" si="3"/>
        <v>7.6470588235294165E-2</v>
      </c>
    </row>
    <row r="36" spans="1:18">
      <c r="A36" s="16"/>
      <c r="B36" s="144" t="s">
        <v>83</v>
      </c>
      <c r="C36" s="140">
        <v>0</v>
      </c>
      <c r="D36" s="140">
        <v>0</v>
      </c>
      <c r="E36" s="140">
        <v>3</v>
      </c>
      <c r="F36" s="140">
        <v>5.8</v>
      </c>
      <c r="G36" s="140">
        <v>4.87</v>
      </c>
      <c r="H36" s="140">
        <v>4</v>
      </c>
      <c r="I36" s="140">
        <v>1</v>
      </c>
      <c r="J36" s="140">
        <v>0</v>
      </c>
      <c r="K36" s="140">
        <v>0</v>
      </c>
      <c r="L36" s="140">
        <v>0</v>
      </c>
      <c r="M36" s="140">
        <v>0</v>
      </c>
      <c r="N36" s="32">
        <f t="shared" ref="N36:N55" si="4">SUM(C36:M36)</f>
        <v>18.670000000000002</v>
      </c>
      <c r="O36" s="77">
        <v>18.670000000000002</v>
      </c>
      <c r="P36" s="23">
        <f t="shared" ref="P36:P55" si="5">(N36-O36)/O36</f>
        <v>0</v>
      </c>
      <c r="Q36" s="132">
        <v>18.670000000000002</v>
      </c>
      <c r="R36" s="23">
        <f t="shared" si="3"/>
        <v>0</v>
      </c>
    </row>
    <row r="37" spans="1:18">
      <c r="A37" s="16"/>
      <c r="B37" s="144" t="s">
        <v>100</v>
      </c>
      <c r="C37" s="140">
        <v>8.8000000000000007</v>
      </c>
      <c r="D37" s="140">
        <v>3</v>
      </c>
      <c r="E37" s="140">
        <v>18.8</v>
      </c>
      <c r="F37" s="140">
        <v>20.6</v>
      </c>
      <c r="G37" s="140">
        <v>28.5</v>
      </c>
      <c r="H37" s="140">
        <v>8.6</v>
      </c>
      <c r="I37" s="140">
        <v>4</v>
      </c>
      <c r="J37" s="140">
        <v>1</v>
      </c>
      <c r="K37" s="140">
        <v>0</v>
      </c>
      <c r="L37" s="140">
        <v>0</v>
      </c>
      <c r="M37" s="140">
        <v>0</v>
      </c>
      <c r="N37" s="32">
        <f t="shared" si="4"/>
        <v>93.3</v>
      </c>
      <c r="O37" s="77">
        <v>89</v>
      </c>
      <c r="P37" s="23">
        <f t="shared" si="5"/>
        <v>4.8314606741573E-2</v>
      </c>
      <c r="Q37" s="132">
        <v>91.85</v>
      </c>
      <c r="R37" s="23">
        <f t="shared" si="3"/>
        <v>1.5786608600979891E-2</v>
      </c>
    </row>
    <row r="38" spans="1:18">
      <c r="A38" s="16"/>
      <c r="B38" s="144" t="s">
        <v>84</v>
      </c>
      <c r="C38" s="140">
        <v>0</v>
      </c>
      <c r="D38" s="140">
        <v>3</v>
      </c>
      <c r="E38" s="140">
        <v>15</v>
      </c>
      <c r="F38" s="140">
        <v>25.51</v>
      </c>
      <c r="G38" s="140">
        <v>30.4</v>
      </c>
      <c r="H38" s="140">
        <v>7.39</v>
      </c>
      <c r="I38" s="140">
        <v>2</v>
      </c>
      <c r="J38" s="140">
        <v>1</v>
      </c>
      <c r="K38" s="140">
        <v>0</v>
      </c>
      <c r="L38" s="140">
        <v>0</v>
      </c>
      <c r="M38" s="140">
        <v>0</v>
      </c>
      <c r="N38" s="32">
        <f t="shared" si="4"/>
        <v>84.3</v>
      </c>
      <c r="O38" s="77">
        <v>89.97</v>
      </c>
      <c r="P38" s="23">
        <f t="shared" si="5"/>
        <v>-6.3021007002334137E-2</v>
      </c>
      <c r="Q38" s="132">
        <v>72.06</v>
      </c>
      <c r="R38" s="23">
        <f t="shared" si="3"/>
        <v>0.1698584512905911</v>
      </c>
    </row>
    <row r="39" spans="1:18">
      <c r="A39" s="16"/>
      <c r="B39" s="144" t="s">
        <v>30</v>
      </c>
      <c r="C39" s="140">
        <v>0</v>
      </c>
      <c r="D39" s="140">
        <v>0</v>
      </c>
      <c r="E39" s="140">
        <v>5.8</v>
      </c>
      <c r="F39" s="140">
        <v>7</v>
      </c>
      <c r="G39" s="140">
        <v>3</v>
      </c>
      <c r="H39" s="140">
        <v>1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32">
        <f t="shared" si="4"/>
        <v>16.8</v>
      </c>
      <c r="O39" s="77">
        <v>16.600000000000001</v>
      </c>
      <c r="P39" s="23">
        <f t="shared" si="5"/>
        <v>1.2048192771084293E-2</v>
      </c>
      <c r="Q39" s="132">
        <v>15.98</v>
      </c>
      <c r="R39" s="23">
        <f t="shared" si="3"/>
        <v>5.1314142678347954E-2</v>
      </c>
    </row>
    <row r="40" spans="1:18">
      <c r="A40" s="16"/>
      <c r="B40" s="144" t="s">
        <v>101</v>
      </c>
      <c r="C40" s="140">
        <v>0</v>
      </c>
      <c r="D40" s="140">
        <v>0.6</v>
      </c>
      <c r="E40" s="140">
        <v>12.2</v>
      </c>
      <c r="F40" s="140">
        <v>18.79</v>
      </c>
      <c r="G40" s="140">
        <v>7.84</v>
      </c>
      <c r="H40" s="140">
        <v>1</v>
      </c>
      <c r="I40" s="140">
        <v>2</v>
      </c>
      <c r="J40" s="140">
        <v>0</v>
      </c>
      <c r="K40" s="140">
        <v>0</v>
      </c>
      <c r="L40" s="140">
        <v>0</v>
      </c>
      <c r="M40" s="140">
        <v>0</v>
      </c>
      <c r="N40" s="32">
        <f t="shared" si="4"/>
        <v>42.429999999999993</v>
      </c>
      <c r="O40" s="77">
        <v>39.64</v>
      </c>
      <c r="P40" s="23">
        <f t="shared" si="5"/>
        <v>7.0383451059535626E-2</v>
      </c>
      <c r="Q40" s="132">
        <v>39.61</v>
      </c>
      <c r="R40" s="23">
        <f t="shared" si="3"/>
        <v>7.119414289320862E-2</v>
      </c>
    </row>
    <row r="41" spans="1:18">
      <c r="A41" s="16"/>
      <c r="B41" s="144" t="s">
        <v>31</v>
      </c>
      <c r="C41" s="140">
        <v>0</v>
      </c>
      <c r="D41" s="140">
        <v>0</v>
      </c>
      <c r="E41" s="140">
        <v>19.63</v>
      </c>
      <c r="F41" s="140">
        <v>34</v>
      </c>
      <c r="G41" s="140">
        <v>6.5</v>
      </c>
      <c r="H41" s="140">
        <v>2.6</v>
      </c>
      <c r="I41" s="140">
        <v>1</v>
      </c>
      <c r="J41" s="140">
        <v>0</v>
      </c>
      <c r="K41" s="140">
        <v>0</v>
      </c>
      <c r="L41" s="140">
        <v>0</v>
      </c>
      <c r="M41" s="140">
        <v>0</v>
      </c>
      <c r="N41" s="32">
        <f t="shared" si="4"/>
        <v>63.73</v>
      </c>
      <c r="O41" s="77">
        <v>75.209999999999994</v>
      </c>
      <c r="P41" s="23">
        <f t="shared" si="5"/>
        <v>-0.15263927669192923</v>
      </c>
      <c r="Q41" s="132">
        <v>67.27</v>
      </c>
      <c r="R41" s="23">
        <f t="shared" si="3"/>
        <v>-5.2623755017095278E-2</v>
      </c>
    </row>
    <row r="42" spans="1:18">
      <c r="A42" s="16"/>
      <c r="B42" s="144" t="s">
        <v>102</v>
      </c>
      <c r="C42" s="140">
        <v>3.5</v>
      </c>
      <c r="D42" s="140">
        <v>1</v>
      </c>
      <c r="E42" s="140">
        <v>8</v>
      </c>
      <c r="F42" s="140">
        <v>11</v>
      </c>
      <c r="G42" s="140">
        <v>4.5999999999999996</v>
      </c>
      <c r="H42" s="140">
        <v>0</v>
      </c>
      <c r="I42" s="140">
        <v>1</v>
      </c>
      <c r="J42" s="140">
        <v>0</v>
      </c>
      <c r="K42" s="140">
        <v>0</v>
      </c>
      <c r="L42" s="140">
        <v>0</v>
      </c>
      <c r="M42" s="140">
        <v>0</v>
      </c>
      <c r="N42" s="32">
        <f t="shared" si="4"/>
        <v>29.1</v>
      </c>
      <c r="O42" s="77">
        <v>21.400000000000002</v>
      </c>
      <c r="P42" s="23">
        <f t="shared" si="5"/>
        <v>0.35981308411214946</v>
      </c>
      <c r="Q42" s="132">
        <v>20.96</v>
      </c>
      <c r="R42" s="23">
        <f t="shared" si="3"/>
        <v>0.38835877862595419</v>
      </c>
    </row>
    <row r="43" spans="1:18">
      <c r="A43" s="16"/>
      <c r="B43" s="144" t="s">
        <v>32</v>
      </c>
      <c r="C43" s="140">
        <v>2</v>
      </c>
      <c r="D43" s="140">
        <v>2</v>
      </c>
      <c r="E43" s="140">
        <v>16.47</v>
      </c>
      <c r="F43" s="140">
        <v>25.44</v>
      </c>
      <c r="G43" s="140">
        <v>9.7100000000000009</v>
      </c>
      <c r="H43" s="140">
        <v>3.91</v>
      </c>
      <c r="I43" s="140">
        <v>0</v>
      </c>
      <c r="J43" s="140">
        <v>0</v>
      </c>
      <c r="K43" s="140">
        <v>0</v>
      </c>
      <c r="L43" s="140">
        <v>0</v>
      </c>
      <c r="M43" s="140">
        <v>0</v>
      </c>
      <c r="N43" s="32">
        <f t="shared" si="4"/>
        <v>59.53</v>
      </c>
      <c r="O43" s="77">
        <v>70.029999999999987</v>
      </c>
      <c r="P43" s="23">
        <f t="shared" si="5"/>
        <v>-0.149935741824932</v>
      </c>
      <c r="Q43" s="132">
        <v>62.45</v>
      </c>
      <c r="R43" s="23">
        <f t="shared" si="3"/>
        <v>-4.6757405924739814E-2</v>
      </c>
    </row>
    <row r="44" spans="1:18">
      <c r="A44" s="16"/>
      <c r="B44" s="144" t="s">
        <v>33</v>
      </c>
      <c r="C44" s="140">
        <v>0</v>
      </c>
      <c r="D44" s="140">
        <v>4</v>
      </c>
      <c r="E44" s="140">
        <v>8.4</v>
      </c>
      <c r="F44" s="140">
        <v>9.1300000000000008</v>
      </c>
      <c r="G44" s="140">
        <v>8.77</v>
      </c>
      <c r="H44" s="140">
        <v>3</v>
      </c>
      <c r="I44" s="140">
        <v>0</v>
      </c>
      <c r="J44" s="140">
        <v>1</v>
      </c>
      <c r="K44" s="140">
        <v>0</v>
      </c>
      <c r="L44" s="140">
        <v>0</v>
      </c>
      <c r="M44" s="140">
        <v>0</v>
      </c>
      <c r="N44" s="32">
        <f t="shared" si="4"/>
        <v>34.299999999999997</v>
      </c>
      <c r="O44" s="77">
        <v>35.21</v>
      </c>
      <c r="P44" s="23">
        <f t="shared" si="5"/>
        <v>-2.5844930417495134E-2</v>
      </c>
      <c r="Q44" s="132">
        <v>34.56</v>
      </c>
      <c r="R44" s="23">
        <f t="shared" si="3"/>
        <v>-7.523148148148296E-3</v>
      </c>
    </row>
    <row r="45" spans="1:18">
      <c r="A45" s="16"/>
      <c r="B45" s="144" t="s">
        <v>34</v>
      </c>
      <c r="C45" s="140">
        <v>0</v>
      </c>
      <c r="D45" s="140">
        <v>1.8</v>
      </c>
      <c r="E45" s="140">
        <v>8</v>
      </c>
      <c r="F45" s="140">
        <v>7</v>
      </c>
      <c r="G45" s="140">
        <v>7</v>
      </c>
      <c r="H45" s="140">
        <v>4</v>
      </c>
      <c r="I45" s="140">
        <v>0</v>
      </c>
      <c r="J45" s="140">
        <v>1</v>
      </c>
      <c r="K45" s="140">
        <v>0</v>
      </c>
      <c r="L45" s="140">
        <v>1</v>
      </c>
      <c r="M45" s="140">
        <v>0</v>
      </c>
      <c r="N45" s="32">
        <f t="shared" si="4"/>
        <v>29.8</v>
      </c>
      <c r="O45" s="77">
        <v>32</v>
      </c>
      <c r="P45" s="23">
        <f t="shared" si="5"/>
        <v>-6.8749999999999978E-2</v>
      </c>
      <c r="Q45" s="132">
        <v>27</v>
      </c>
      <c r="R45" s="23">
        <f t="shared" si="3"/>
        <v>0.10370370370370373</v>
      </c>
    </row>
    <row r="46" spans="1:18" s="124" customFormat="1">
      <c r="A46" s="16"/>
      <c r="B46" s="144" t="s">
        <v>139</v>
      </c>
      <c r="C46" s="140">
        <v>0</v>
      </c>
      <c r="D46" s="140">
        <v>1</v>
      </c>
      <c r="E46" s="140">
        <v>4</v>
      </c>
      <c r="F46" s="140">
        <v>6.6</v>
      </c>
      <c r="G46" s="140">
        <v>7.5</v>
      </c>
      <c r="H46" s="140">
        <v>2.6</v>
      </c>
      <c r="I46" s="140">
        <v>1</v>
      </c>
      <c r="J46" s="140">
        <v>0</v>
      </c>
      <c r="K46" s="140">
        <v>0</v>
      </c>
      <c r="L46" s="140">
        <v>0</v>
      </c>
      <c r="M46" s="140">
        <v>0</v>
      </c>
      <c r="N46" s="32">
        <f t="shared" ref="N46" si="6">SUM(C46:M46)</f>
        <v>22.700000000000003</v>
      </c>
      <c r="O46" s="77">
        <v>22.400000000000002</v>
      </c>
      <c r="P46" s="23">
        <f t="shared" ref="P46" si="7">(N46-O46)/O46</f>
        <v>1.3392857142857173E-2</v>
      </c>
      <c r="Q46" s="132">
        <v>21.8</v>
      </c>
      <c r="R46" s="23">
        <f t="shared" ref="R46" si="8">(N46-Q46)/Q46</f>
        <v>4.128440366972487E-2</v>
      </c>
    </row>
    <row r="47" spans="1:18">
      <c r="A47" s="16"/>
      <c r="B47" s="144" t="s">
        <v>35</v>
      </c>
      <c r="C47" s="140">
        <v>0</v>
      </c>
      <c r="D47" s="140">
        <v>1</v>
      </c>
      <c r="E47" s="140">
        <v>7.7</v>
      </c>
      <c r="F47" s="140">
        <v>7.8</v>
      </c>
      <c r="G47" s="140">
        <v>11.9</v>
      </c>
      <c r="H47" s="140">
        <v>4.51</v>
      </c>
      <c r="I47" s="140">
        <v>0</v>
      </c>
      <c r="J47" s="140">
        <v>1</v>
      </c>
      <c r="K47" s="140">
        <v>0</v>
      </c>
      <c r="L47" s="140">
        <v>0</v>
      </c>
      <c r="M47" s="140">
        <v>0</v>
      </c>
      <c r="N47" s="32">
        <f t="shared" si="4"/>
        <v>33.909999999999997</v>
      </c>
      <c r="O47" s="77">
        <v>33.31</v>
      </c>
      <c r="P47" s="23">
        <f t="shared" si="5"/>
        <v>1.8012608826178153E-2</v>
      </c>
      <c r="Q47" s="132">
        <v>30.810000000000002</v>
      </c>
      <c r="R47" s="23">
        <f t="shared" si="3"/>
        <v>0.10061668289516372</v>
      </c>
    </row>
    <row r="48" spans="1:18">
      <c r="A48" s="16"/>
      <c r="B48" s="144" t="s">
        <v>36</v>
      </c>
      <c r="C48" s="140">
        <v>0</v>
      </c>
      <c r="D48" s="140">
        <v>1</v>
      </c>
      <c r="E48" s="140">
        <v>11</v>
      </c>
      <c r="F48" s="140">
        <v>10.119999999999999</v>
      </c>
      <c r="G48" s="140">
        <v>11</v>
      </c>
      <c r="H48" s="140">
        <v>10</v>
      </c>
      <c r="I48" s="140">
        <v>3.6</v>
      </c>
      <c r="J48" s="140">
        <v>1</v>
      </c>
      <c r="K48" s="140">
        <v>0</v>
      </c>
      <c r="L48" s="140">
        <v>0</v>
      </c>
      <c r="M48" s="140">
        <v>0</v>
      </c>
      <c r="N48" s="32">
        <f t="shared" si="4"/>
        <v>47.72</v>
      </c>
      <c r="O48" s="77">
        <v>47.155999999999992</v>
      </c>
      <c r="P48" s="23">
        <f t="shared" si="5"/>
        <v>1.196030197641885E-2</v>
      </c>
      <c r="Q48" s="132">
        <v>47.32</v>
      </c>
      <c r="R48" s="23">
        <f t="shared" si="3"/>
        <v>8.4530853761622688E-3</v>
      </c>
    </row>
    <row r="49" spans="1:18">
      <c r="A49" s="16"/>
      <c r="B49" s="144" t="s">
        <v>141</v>
      </c>
      <c r="C49" s="140">
        <v>0</v>
      </c>
      <c r="D49" s="140">
        <v>5</v>
      </c>
      <c r="E49" s="140">
        <v>11</v>
      </c>
      <c r="F49" s="140">
        <v>13.5</v>
      </c>
      <c r="G49" s="140">
        <v>9.8000000000000007</v>
      </c>
      <c r="H49" s="140">
        <v>2</v>
      </c>
      <c r="I49" s="140">
        <v>1</v>
      </c>
      <c r="J49" s="140">
        <v>0</v>
      </c>
      <c r="K49" s="140">
        <v>0</v>
      </c>
      <c r="L49" s="140">
        <v>0</v>
      </c>
      <c r="M49" s="140">
        <v>0</v>
      </c>
      <c r="N49" s="32">
        <f t="shared" si="4"/>
        <v>42.3</v>
      </c>
      <c r="O49" s="77">
        <v>39.17</v>
      </c>
      <c r="P49" s="23">
        <f t="shared" si="5"/>
        <v>7.9908092928261301E-2</v>
      </c>
      <c r="Q49" s="132">
        <v>42.46</v>
      </c>
      <c r="R49" s="23">
        <f t="shared" si="3"/>
        <v>-3.7682524729157722E-3</v>
      </c>
    </row>
    <row r="50" spans="1:18">
      <c r="A50" s="16"/>
      <c r="B50" s="144" t="s">
        <v>80</v>
      </c>
      <c r="C50" s="140">
        <v>0</v>
      </c>
      <c r="D50" s="140">
        <v>3.8</v>
      </c>
      <c r="E50" s="140">
        <v>20.6</v>
      </c>
      <c r="F50" s="140">
        <v>22.23</v>
      </c>
      <c r="G50" s="140">
        <v>15.6</v>
      </c>
      <c r="H50" s="140">
        <v>2</v>
      </c>
      <c r="I50" s="140">
        <v>1</v>
      </c>
      <c r="J50" s="140">
        <v>1</v>
      </c>
      <c r="K50" s="140">
        <v>0</v>
      </c>
      <c r="L50" s="140">
        <v>0</v>
      </c>
      <c r="M50" s="140">
        <v>0</v>
      </c>
      <c r="N50" s="32">
        <f t="shared" si="4"/>
        <v>66.23</v>
      </c>
      <c r="O50" s="77">
        <v>59.5</v>
      </c>
      <c r="P50" s="23">
        <f t="shared" si="5"/>
        <v>0.11310924369747906</v>
      </c>
      <c r="Q50" s="132">
        <v>59.03</v>
      </c>
      <c r="R50" s="23">
        <f t="shared" si="3"/>
        <v>0.12197187870574289</v>
      </c>
    </row>
    <row r="51" spans="1:18">
      <c r="A51" s="16"/>
      <c r="B51" s="145" t="s">
        <v>78</v>
      </c>
      <c r="C51" s="140">
        <v>0</v>
      </c>
      <c r="D51" s="140">
        <v>1</v>
      </c>
      <c r="E51" s="140">
        <v>21</v>
      </c>
      <c r="F51" s="140">
        <v>25</v>
      </c>
      <c r="G51" s="140">
        <v>25.5</v>
      </c>
      <c r="H51" s="140">
        <v>5.6</v>
      </c>
      <c r="I51" s="140">
        <v>0</v>
      </c>
      <c r="J51" s="140">
        <v>1</v>
      </c>
      <c r="K51" s="140">
        <v>0</v>
      </c>
      <c r="L51" s="140">
        <v>0</v>
      </c>
      <c r="M51" s="140">
        <v>0</v>
      </c>
      <c r="N51" s="44">
        <f t="shared" si="4"/>
        <v>79.099999999999994</v>
      </c>
      <c r="O51" s="77">
        <v>71.460000000000008</v>
      </c>
      <c r="P51" s="23">
        <f t="shared" si="5"/>
        <v>0.10691295829834853</v>
      </c>
      <c r="Q51" s="132">
        <v>76.5</v>
      </c>
      <c r="R51" s="23">
        <f t="shared" si="3"/>
        <v>3.3986928104575091E-2</v>
      </c>
    </row>
    <row r="52" spans="1:18">
      <c r="A52" s="16"/>
      <c r="B52" s="144" t="s">
        <v>37</v>
      </c>
      <c r="C52" s="140">
        <v>0</v>
      </c>
      <c r="D52" s="140">
        <v>3.73</v>
      </c>
      <c r="E52" s="140">
        <v>11.4</v>
      </c>
      <c r="F52" s="140">
        <v>18.46</v>
      </c>
      <c r="G52" s="140">
        <v>14.38</v>
      </c>
      <c r="H52" s="140">
        <v>2.67</v>
      </c>
      <c r="I52" s="140">
        <v>2</v>
      </c>
      <c r="J52" s="140">
        <v>1.6</v>
      </c>
      <c r="K52" s="140">
        <v>0</v>
      </c>
      <c r="L52" s="140">
        <v>0</v>
      </c>
      <c r="M52" s="140">
        <v>0</v>
      </c>
      <c r="N52" s="32">
        <f t="shared" si="4"/>
        <v>54.240000000000009</v>
      </c>
      <c r="O52" s="77">
        <v>50.620000000000005</v>
      </c>
      <c r="P52" s="23">
        <f t="shared" si="5"/>
        <v>7.151323587514824E-2</v>
      </c>
      <c r="Q52" s="132">
        <v>52.36</v>
      </c>
      <c r="R52" s="23">
        <f t="shared" si="3"/>
        <v>3.5905271199389029E-2</v>
      </c>
    </row>
    <row r="53" spans="1:18">
      <c r="A53" s="16"/>
      <c r="B53" s="144" t="s">
        <v>38</v>
      </c>
      <c r="C53" s="140">
        <v>0</v>
      </c>
      <c r="D53" s="140">
        <v>0</v>
      </c>
      <c r="E53" s="140">
        <v>12.7</v>
      </c>
      <c r="F53" s="140">
        <v>13.7</v>
      </c>
      <c r="G53" s="140">
        <v>13.6</v>
      </c>
      <c r="H53" s="140">
        <v>3</v>
      </c>
      <c r="I53" s="140">
        <v>1</v>
      </c>
      <c r="J53" s="140">
        <v>0</v>
      </c>
      <c r="K53" s="140">
        <v>0</v>
      </c>
      <c r="L53" s="140">
        <v>0</v>
      </c>
      <c r="M53" s="140">
        <v>0</v>
      </c>
      <c r="N53" s="32">
        <f t="shared" si="4"/>
        <v>44</v>
      </c>
      <c r="O53" s="77">
        <v>44.019999999999996</v>
      </c>
      <c r="P53" s="23">
        <f t="shared" si="5"/>
        <v>-4.5433893684679744E-4</v>
      </c>
      <c r="Q53" s="132">
        <v>44.5</v>
      </c>
      <c r="R53" s="23">
        <f t="shared" si="3"/>
        <v>-1.1235955056179775E-2</v>
      </c>
    </row>
    <row r="54" spans="1:18">
      <c r="A54" s="16"/>
      <c r="B54" s="144" t="s">
        <v>39</v>
      </c>
      <c r="C54" s="140">
        <v>0</v>
      </c>
      <c r="D54" s="140">
        <v>0</v>
      </c>
      <c r="E54" s="140">
        <v>6.6</v>
      </c>
      <c r="F54" s="140">
        <v>20.8</v>
      </c>
      <c r="G54" s="140">
        <v>5</v>
      </c>
      <c r="H54" s="140">
        <v>2</v>
      </c>
      <c r="I54" s="140">
        <v>1</v>
      </c>
      <c r="J54" s="140">
        <v>0</v>
      </c>
      <c r="K54" s="140">
        <v>0</v>
      </c>
      <c r="L54" s="140">
        <v>0</v>
      </c>
      <c r="M54" s="140">
        <v>0</v>
      </c>
      <c r="N54" s="32">
        <f t="shared" si="4"/>
        <v>35.4</v>
      </c>
      <c r="O54" s="77">
        <v>34.4</v>
      </c>
      <c r="P54" s="23">
        <f t="shared" si="5"/>
        <v>2.9069767441860465E-2</v>
      </c>
      <c r="Q54" s="132">
        <v>29.01</v>
      </c>
      <c r="R54" s="23">
        <f t="shared" si="3"/>
        <v>0.22026887280248178</v>
      </c>
    </row>
    <row r="55" spans="1:18">
      <c r="A55" s="16"/>
      <c r="B55" s="146" t="s">
        <v>104</v>
      </c>
      <c r="C55" s="140">
        <v>0</v>
      </c>
      <c r="D55" s="140">
        <v>1</v>
      </c>
      <c r="E55" s="140">
        <v>10</v>
      </c>
      <c r="F55" s="140">
        <v>8.6</v>
      </c>
      <c r="G55" s="140">
        <v>10.8</v>
      </c>
      <c r="H55" s="140">
        <v>1</v>
      </c>
      <c r="I55" s="140">
        <v>1</v>
      </c>
      <c r="J55" s="140">
        <v>0</v>
      </c>
      <c r="K55" s="140">
        <v>0</v>
      </c>
      <c r="L55" s="140">
        <v>0</v>
      </c>
      <c r="M55" s="140">
        <v>0</v>
      </c>
      <c r="N55" s="32">
        <f t="shared" si="4"/>
        <v>32.400000000000006</v>
      </c>
      <c r="O55" s="81">
        <v>19.8</v>
      </c>
      <c r="P55" s="23">
        <f t="shared" si="5"/>
        <v>0.63636363636363658</v>
      </c>
      <c r="Q55" s="155" t="s">
        <v>8</v>
      </c>
      <c r="R55" s="75" t="s">
        <v>8</v>
      </c>
    </row>
    <row r="56" spans="1:18" s="17" customFormat="1">
      <c r="A56" s="82" t="s">
        <v>40</v>
      </c>
      <c r="B56" s="83"/>
      <c r="C56" s="82">
        <f t="shared" ref="C56:N56" si="9">SUM(C4:C55)</f>
        <v>26.46</v>
      </c>
      <c r="D56" s="83">
        <f t="shared" si="9"/>
        <v>83.93</v>
      </c>
      <c r="E56" s="83">
        <f t="shared" si="9"/>
        <v>646.29000000000008</v>
      </c>
      <c r="F56" s="83">
        <f t="shared" si="9"/>
        <v>896.82000000000016</v>
      </c>
      <c r="G56" s="83">
        <f t="shared" si="9"/>
        <v>646.61999999999989</v>
      </c>
      <c r="H56" s="83">
        <f t="shared" si="9"/>
        <v>194.24999999999994</v>
      </c>
      <c r="I56" s="83">
        <f t="shared" si="9"/>
        <v>58.500000000000007</v>
      </c>
      <c r="J56" s="83">
        <f t="shared" si="9"/>
        <v>16.600000000000001</v>
      </c>
      <c r="K56" s="83">
        <f t="shared" si="9"/>
        <v>1</v>
      </c>
      <c r="L56" s="83">
        <f t="shared" si="9"/>
        <v>1</v>
      </c>
      <c r="M56" s="86">
        <f t="shared" si="9"/>
        <v>0</v>
      </c>
      <c r="N56" s="86">
        <f t="shared" si="9"/>
        <v>2571.4700000000003</v>
      </c>
      <c r="O56" s="78">
        <v>2503.2660000000001</v>
      </c>
      <c r="P56" s="23">
        <f t="shared" ref="P56:P70" si="10">(N56-O56)/O56</f>
        <v>2.7246005817999436E-2</v>
      </c>
      <c r="Q56" s="138">
        <f>SUM(Q4:Q55)</f>
        <v>2415.7000000000007</v>
      </c>
      <c r="R56" s="23">
        <f>(N56-Q56)/Q56</f>
        <v>6.4482344662002519E-2</v>
      </c>
    </row>
    <row r="57" spans="1:18">
      <c r="A57" s="16" t="s">
        <v>41</v>
      </c>
      <c r="B57" s="144" t="s">
        <v>74</v>
      </c>
      <c r="C57" s="140">
        <v>0</v>
      </c>
      <c r="D57" s="140">
        <v>0</v>
      </c>
      <c r="E57" s="140">
        <v>35.5</v>
      </c>
      <c r="F57" s="140">
        <v>27.1</v>
      </c>
      <c r="G57" s="140">
        <v>16</v>
      </c>
      <c r="H57" s="140">
        <v>7</v>
      </c>
      <c r="I57" s="140">
        <v>1</v>
      </c>
      <c r="J57" s="140">
        <v>0</v>
      </c>
      <c r="K57" s="140">
        <v>0</v>
      </c>
      <c r="L57" s="140">
        <v>0</v>
      </c>
      <c r="M57" s="141">
        <v>0</v>
      </c>
      <c r="N57" s="27">
        <f t="shared" ref="N57:N69" si="11">SUM(C57:M57)</f>
        <v>86.6</v>
      </c>
      <c r="O57" s="129">
        <v>94.11</v>
      </c>
      <c r="P57" s="76">
        <f t="shared" si="10"/>
        <v>-7.9800233768993784E-2</v>
      </c>
      <c r="Q57" s="129">
        <v>87.6</v>
      </c>
      <c r="R57" s="23">
        <f>(N57-Q57)/Q57</f>
        <v>-1.1415525114155252E-2</v>
      </c>
    </row>
    <row r="58" spans="1:18" s="17" customFormat="1">
      <c r="A58" s="16"/>
      <c r="B58" s="146" t="s">
        <v>103</v>
      </c>
      <c r="C58" s="140">
        <v>0</v>
      </c>
      <c r="D58" s="140">
        <v>0</v>
      </c>
      <c r="E58" s="140">
        <v>5</v>
      </c>
      <c r="F58" s="140">
        <v>4</v>
      </c>
      <c r="G58" s="140">
        <v>3</v>
      </c>
      <c r="H58" s="140">
        <v>1</v>
      </c>
      <c r="I58" s="140">
        <v>1</v>
      </c>
      <c r="J58" s="140">
        <v>0</v>
      </c>
      <c r="K58" s="140">
        <v>0</v>
      </c>
      <c r="L58" s="140">
        <v>0</v>
      </c>
      <c r="M58" s="141">
        <v>0</v>
      </c>
      <c r="N58" s="28">
        <f t="shared" si="11"/>
        <v>14</v>
      </c>
      <c r="O58" s="131">
        <v>33</v>
      </c>
      <c r="P58" s="76">
        <f t="shared" si="10"/>
        <v>-0.5757575757575758</v>
      </c>
      <c r="Q58" s="155" t="s">
        <v>8</v>
      </c>
      <c r="R58" s="75" t="s">
        <v>8</v>
      </c>
    </row>
    <row r="59" spans="1:18">
      <c r="A59" s="82" t="s">
        <v>42</v>
      </c>
      <c r="B59" s="83"/>
      <c r="C59" s="83">
        <f t="shared" ref="C59:N59" si="12">SUM(C57:C58)</f>
        <v>0</v>
      </c>
      <c r="D59" s="83">
        <f t="shared" si="12"/>
        <v>0</v>
      </c>
      <c r="E59" s="83">
        <f t="shared" si="12"/>
        <v>40.5</v>
      </c>
      <c r="F59" s="83">
        <f t="shared" si="12"/>
        <v>31.1</v>
      </c>
      <c r="G59" s="83">
        <f t="shared" si="12"/>
        <v>19</v>
      </c>
      <c r="H59" s="83">
        <f t="shared" si="12"/>
        <v>8</v>
      </c>
      <c r="I59" s="83">
        <f t="shared" si="12"/>
        <v>2</v>
      </c>
      <c r="J59" s="83">
        <f t="shared" si="12"/>
        <v>0</v>
      </c>
      <c r="K59" s="83">
        <f t="shared" si="12"/>
        <v>0</v>
      </c>
      <c r="L59" s="83">
        <f t="shared" si="12"/>
        <v>0</v>
      </c>
      <c r="M59" s="86">
        <f t="shared" si="12"/>
        <v>0</v>
      </c>
      <c r="N59" s="84">
        <f t="shared" si="12"/>
        <v>100.6</v>
      </c>
      <c r="O59" s="137">
        <v>127.11</v>
      </c>
      <c r="P59" s="23">
        <f t="shared" si="10"/>
        <v>-0.20855951538037923</v>
      </c>
      <c r="Q59" s="137">
        <f>SUM(Q57:Q58)</f>
        <v>87.6</v>
      </c>
      <c r="R59" s="23">
        <f t="shared" ref="R59:R70" si="13">(N59-Q59)/Q59</f>
        <v>0.14840182648401828</v>
      </c>
    </row>
    <row r="60" spans="1:18">
      <c r="A60" s="16" t="s">
        <v>43</v>
      </c>
      <c r="B60" s="144" t="s">
        <v>44</v>
      </c>
      <c r="C60" s="6">
        <v>0</v>
      </c>
      <c r="D60" s="6">
        <v>1</v>
      </c>
      <c r="E60" s="6">
        <v>8.9700000000000006</v>
      </c>
      <c r="F60" s="6">
        <v>7.57</v>
      </c>
      <c r="G60" s="6">
        <v>6.28</v>
      </c>
      <c r="H60" s="6">
        <v>0</v>
      </c>
      <c r="I60" s="6">
        <v>0.8</v>
      </c>
      <c r="J60" s="6">
        <v>0</v>
      </c>
      <c r="K60" s="6">
        <v>0</v>
      </c>
      <c r="L60" s="6">
        <v>0</v>
      </c>
      <c r="M60" s="6">
        <v>0</v>
      </c>
      <c r="N60" s="34">
        <f>SUM(C60:M60)</f>
        <v>24.62</v>
      </c>
      <c r="O60" s="133">
        <v>24.38</v>
      </c>
      <c r="P60" s="23">
        <f>(N60-O60)/O60</f>
        <v>9.8441345365054139E-3</v>
      </c>
      <c r="Q60" s="133">
        <v>22.880000000000003</v>
      </c>
      <c r="R60" s="23">
        <f t="shared" si="13"/>
        <v>7.6048951048950972E-2</v>
      </c>
    </row>
    <row r="61" spans="1:18">
      <c r="A61" s="142"/>
      <c r="B61" s="144" t="s">
        <v>86</v>
      </c>
      <c r="C61" s="136">
        <v>0</v>
      </c>
      <c r="D61" s="6">
        <v>0.52</v>
      </c>
      <c r="E61" s="6">
        <v>37.9</v>
      </c>
      <c r="F61" s="6">
        <v>54.25</v>
      </c>
      <c r="G61" s="6">
        <v>30.53</v>
      </c>
      <c r="H61" s="6">
        <v>5</v>
      </c>
      <c r="I61" s="6">
        <v>1</v>
      </c>
      <c r="J61" s="6">
        <v>0</v>
      </c>
      <c r="K61" s="6">
        <v>0</v>
      </c>
      <c r="L61" s="6">
        <v>0</v>
      </c>
      <c r="M61" s="136">
        <v>0</v>
      </c>
      <c r="N61" s="31">
        <f t="shared" si="11"/>
        <v>129.19999999999999</v>
      </c>
      <c r="O61" s="132">
        <v>115.97</v>
      </c>
      <c r="P61" s="23">
        <f t="shared" si="10"/>
        <v>0.11408122790376812</v>
      </c>
      <c r="Q61" s="132">
        <v>102.63999999999999</v>
      </c>
      <c r="R61" s="23">
        <f t="shared" si="13"/>
        <v>0.25876851130163686</v>
      </c>
    </row>
    <row r="62" spans="1:18">
      <c r="A62" s="16"/>
      <c r="B62" s="144" t="s">
        <v>45</v>
      </c>
      <c r="C62" s="6">
        <v>0</v>
      </c>
      <c r="D62" s="6">
        <v>1.8</v>
      </c>
      <c r="E62" s="6">
        <v>1</v>
      </c>
      <c r="F62" s="6">
        <v>9.82</v>
      </c>
      <c r="G62" s="6">
        <v>4</v>
      </c>
      <c r="H62" s="6">
        <v>0</v>
      </c>
      <c r="I62" s="6">
        <v>1</v>
      </c>
      <c r="J62" s="6">
        <v>0</v>
      </c>
      <c r="K62" s="6">
        <v>0</v>
      </c>
      <c r="L62" s="6">
        <v>0</v>
      </c>
      <c r="M62" s="6">
        <v>0</v>
      </c>
      <c r="N62" s="31">
        <f t="shared" si="11"/>
        <v>17.62</v>
      </c>
      <c r="O62" s="132">
        <v>17.5</v>
      </c>
      <c r="P62" s="23">
        <f t="shared" si="10"/>
        <v>6.857142857142914E-3</v>
      </c>
      <c r="Q62" s="132">
        <v>17.5</v>
      </c>
      <c r="R62" s="23">
        <f t="shared" si="13"/>
        <v>6.857142857142914E-3</v>
      </c>
    </row>
    <row r="63" spans="1:18">
      <c r="A63" s="16"/>
      <c r="B63" s="144" t="s">
        <v>46</v>
      </c>
      <c r="C63" s="6">
        <v>0</v>
      </c>
      <c r="D63" s="6">
        <v>0</v>
      </c>
      <c r="E63" s="6">
        <v>18.8</v>
      </c>
      <c r="F63" s="6">
        <v>25.65</v>
      </c>
      <c r="G63" s="6">
        <v>18</v>
      </c>
      <c r="H63" s="6">
        <v>0</v>
      </c>
      <c r="I63" s="6">
        <v>2</v>
      </c>
      <c r="J63" s="6">
        <v>0</v>
      </c>
      <c r="K63" s="6">
        <v>0</v>
      </c>
      <c r="L63" s="6">
        <v>0</v>
      </c>
      <c r="M63" s="6">
        <v>0</v>
      </c>
      <c r="N63" s="31">
        <f t="shared" si="11"/>
        <v>64.45</v>
      </c>
      <c r="O63" s="132">
        <v>57.25</v>
      </c>
      <c r="P63" s="23">
        <f t="shared" si="10"/>
        <v>0.12576419213973805</v>
      </c>
      <c r="Q63" s="132">
        <v>61.849999999999994</v>
      </c>
      <c r="R63" s="23">
        <f t="shared" si="13"/>
        <v>4.203718674211817E-2</v>
      </c>
    </row>
    <row r="64" spans="1:18" s="17" customFormat="1">
      <c r="A64" s="16"/>
      <c r="B64" s="145" t="s">
        <v>47</v>
      </c>
      <c r="C64" s="6">
        <v>0</v>
      </c>
      <c r="D64" s="6">
        <v>2</v>
      </c>
      <c r="E64" s="6">
        <v>4</v>
      </c>
      <c r="F64" s="6">
        <v>11.4</v>
      </c>
      <c r="G64" s="6">
        <v>10.6</v>
      </c>
      <c r="H64" s="6">
        <v>2</v>
      </c>
      <c r="I64" s="6">
        <v>1</v>
      </c>
      <c r="J64" s="6">
        <v>0</v>
      </c>
      <c r="K64" s="6">
        <v>0</v>
      </c>
      <c r="L64" s="6">
        <v>0</v>
      </c>
      <c r="M64" s="136">
        <v>0</v>
      </c>
      <c r="N64" s="69">
        <f t="shared" si="11"/>
        <v>31</v>
      </c>
      <c r="O64" s="134">
        <v>32.4</v>
      </c>
      <c r="P64" s="23">
        <f t="shared" si="10"/>
        <v>-4.3209876543209833E-2</v>
      </c>
      <c r="Q64" s="134">
        <v>29.6</v>
      </c>
      <c r="R64" s="23">
        <f t="shared" si="13"/>
        <v>4.7297297297297244E-2</v>
      </c>
    </row>
    <row r="65" spans="1:18">
      <c r="A65" s="82" t="s">
        <v>48</v>
      </c>
      <c r="B65" s="83"/>
      <c r="C65" s="83">
        <f>SUM(C60:C64)</f>
        <v>0</v>
      </c>
      <c r="D65" s="83">
        <f>SUM(D60:D64)</f>
        <v>5.32</v>
      </c>
      <c r="E65" s="83">
        <f t="shared" ref="E65:L65" si="14">SUM(E60:E64)</f>
        <v>70.67</v>
      </c>
      <c r="F65" s="83">
        <f t="shared" si="14"/>
        <v>108.69</v>
      </c>
      <c r="G65" s="83">
        <f t="shared" si="14"/>
        <v>69.41</v>
      </c>
      <c r="H65" s="83">
        <f t="shared" si="14"/>
        <v>7</v>
      </c>
      <c r="I65" s="83">
        <f t="shared" si="14"/>
        <v>5.8</v>
      </c>
      <c r="J65" s="83">
        <f t="shared" si="14"/>
        <v>0</v>
      </c>
      <c r="K65" s="83">
        <f t="shared" si="14"/>
        <v>0</v>
      </c>
      <c r="L65" s="83">
        <f t="shared" si="14"/>
        <v>0</v>
      </c>
      <c r="M65" s="86">
        <f>SUM(M60:M64)</f>
        <v>0</v>
      </c>
      <c r="N65" s="87">
        <f t="shared" si="11"/>
        <v>266.89000000000004</v>
      </c>
      <c r="O65" s="138">
        <v>247.5</v>
      </c>
      <c r="P65" s="23">
        <f t="shared" si="10"/>
        <v>7.834343434343452E-2</v>
      </c>
      <c r="Q65" s="138">
        <f>SUM(Q60:Q64)</f>
        <v>234.46999999999997</v>
      </c>
      <c r="R65" s="23">
        <f t="shared" si="13"/>
        <v>0.13826928818185727</v>
      </c>
    </row>
    <row r="66" spans="1:18">
      <c r="A66" s="16" t="s">
        <v>49</v>
      </c>
      <c r="B66" s="144" t="s">
        <v>75</v>
      </c>
      <c r="C66" s="6">
        <v>3.42</v>
      </c>
      <c r="D66" s="6">
        <v>0</v>
      </c>
      <c r="E66" s="6">
        <v>8</v>
      </c>
      <c r="F66" s="6">
        <v>13</v>
      </c>
      <c r="G66" s="6">
        <v>6.7</v>
      </c>
      <c r="H66" s="6">
        <v>2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35">
        <f t="shared" si="11"/>
        <v>34.120000000000005</v>
      </c>
      <c r="O66" s="129">
        <v>29.85</v>
      </c>
      <c r="P66" s="23">
        <f t="shared" si="10"/>
        <v>0.14304857621440545</v>
      </c>
      <c r="Q66" s="133">
        <v>31.8</v>
      </c>
      <c r="R66" s="23">
        <f t="shared" si="13"/>
        <v>7.2955974842767418E-2</v>
      </c>
    </row>
    <row r="67" spans="1:18">
      <c r="A67" s="16"/>
      <c r="B67" s="144" t="s">
        <v>73</v>
      </c>
      <c r="C67" s="6">
        <v>0</v>
      </c>
      <c r="D67" s="6">
        <v>0</v>
      </c>
      <c r="E67" s="6">
        <v>8</v>
      </c>
      <c r="F67" s="6">
        <v>13.25</v>
      </c>
      <c r="G67" s="6">
        <v>7.9</v>
      </c>
      <c r="H67" s="6">
        <v>6.6</v>
      </c>
      <c r="I67" s="6">
        <v>1</v>
      </c>
      <c r="J67" s="6">
        <v>0</v>
      </c>
      <c r="K67" s="6">
        <v>0</v>
      </c>
      <c r="L67" s="6">
        <v>0</v>
      </c>
      <c r="M67" s="6">
        <v>0</v>
      </c>
      <c r="N67" s="32">
        <f t="shared" si="11"/>
        <v>36.75</v>
      </c>
      <c r="O67" s="130">
        <v>35.57</v>
      </c>
      <c r="P67" s="23">
        <f t="shared" si="10"/>
        <v>3.3174023053134653E-2</v>
      </c>
      <c r="Q67" s="132">
        <v>31.5</v>
      </c>
      <c r="R67" s="23">
        <f t="shared" si="13"/>
        <v>0.16666666666666666</v>
      </c>
    </row>
    <row r="68" spans="1:18" s="1" customFormat="1">
      <c r="A68" s="16"/>
      <c r="B68" s="144" t="s">
        <v>50</v>
      </c>
      <c r="C68" s="6">
        <v>0</v>
      </c>
      <c r="D68" s="6">
        <v>1</v>
      </c>
      <c r="E68" s="6">
        <v>21.18</v>
      </c>
      <c r="F68" s="6">
        <v>33.270000000000003</v>
      </c>
      <c r="G68" s="6">
        <v>31.56</v>
      </c>
      <c r="H68" s="6">
        <v>6.6</v>
      </c>
      <c r="I68" s="6">
        <v>1</v>
      </c>
      <c r="J68" s="6">
        <v>1</v>
      </c>
      <c r="K68" s="6">
        <v>0</v>
      </c>
      <c r="L68" s="6">
        <v>0</v>
      </c>
      <c r="M68" s="6">
        <v>0</v>
      </c>
      <c r="N68" s="32">
        <f t="shared" si="11"/>
        <v>95.61</v>
      </c>
      <c r="O68" s="130">
        <v>83.47</v>
      </c>
      <c r="P68" s="23">
        <f t="shared" si="10"/>
        <v>0.1454414759793938</v>
      </c>
      <c r="Q68" s="134">
        <v>80.719999999999985</v>
      </c>
      <c r="R68" s="23">
        <f t="shared" si="13"/>
        <v>0.18446481665014888</v>
      </c>
    </row>
    <row r="69" spans="1:18" s="1" customFormat="1">
      <c r="A69" s="82" t="s">
        <v>51</v>
      </c>
      <c r="B69" s="83"/>
      <c r="C69" s="83">
        <f t="shared" ref="C69:M69" si="15">SUM(C66:C68)</f>
        <v>3.42</v>
      </c>
      <c r="D69" s="83">
        <f t="shared" si="15"/>
        <v>1</v>
      </c>
      <c r="E69" s="83">
        <f t="shared" si="15"/>
        <v>37.18</v>
      </c>
      <c r="F69" s="83">
        <f t="shared" si="15"/>
        <v>59.52</v>
      </c>
      <c r="G69" s="83">
        <f t="shared" si="15"/>
        <v>46.16</v>
      </c>
      <c r="H69" s="83">
        <f t="shared" si="15"/>
        <v>15.2</v>
      </c>
      <c r="I69" s="83">
        <f t="shared" si="15"/>
        <v>3</v>
      </c>
      <c r="J69" s="83">
        <f t="shared" si="15"/>
        <v>1</v>
      </c>
      <c r="K69" s="83">
        <f t="shared" si="15"/>
        <v>0</v>
      </c>
      <c r="L69" s="83">
        <f t="shared" si="15"/>
        <v>0</v>
      </c>
      <c r="M69" s="86">
        <f t="shared" si="15"/>
        <v>0</v>
      </c>
      <c r="N69" s="88">
        <f t="shared" si="11"/>
        <v>166.48</v>
      </c>
      <c r="O69" s="137">
        <v>148.88999999999999</v>
      </c>
      <c r="P69" s="23">
        <f t="shared" si="10"/>
        <v>0.11814090939619858</v>
      </c>
      <c r="Q69" s="138">
        <f>SUM(Q66:Q68)</f>
        <v>144.01999999999998</v>
      </c>
      <c r="R69" s="23">
        <f t="shared" si="13"/>
        <v>0.15595056242188593</v>
      </c>
    </row>
    <row r="70" spans="1:18" s="2" customFormat="1">
      <c r="A70" s="106" t="s">
        <v>52</v>
      </c>
      <c r="B70" s="107"/>
      <c r="C70" s="107">
        <f t="shared" ref="C70:M70" si="16">C56+C59+C65+C69</f>
        <v>29.880000000000003</v>
      </c>
      <c r="D70" s="107">
        <f t="shared" si="16"/>
        <v>90.25</v>
      </c>
      <c r="E70" s="107">
        <f t="shared" si="16"/>
        <v>794.64</v>
      </c>
      <c r="F70" s="107">
        <f t="shared" si="16"/>
        <v>1096.1300000000001</v>
      </c>
      <c r="G70" s="107">
        <f t="shared" si="16"/>
        <v>781.18999999999983</v>
      </c>
      <c r="H70" s="107">
        <f t="shared" si="16"/>
        <v>224.44999999999993</v>
      </c>
      <c r="I70" s="107">
        <f t="shared" si="16"/>
        <v>69.300000000000011</v>
      </c>
      <c r="J70" s="107">
        <f t="shared" si="16"/>
        <v>17.600000000000001</v>
      </c>
      <c r="K70" s="107">
        <f t="shared" si="16"/>
        <v>1</v>
      </c>
      <c r="L70" s="107">
        <f t="shared" si="16"/>
        <v>1</v>
      </c>
      <c r="M70" s="107">
        <f t="shared" si="16"/>
        <v>0</v>
      </c>
      <c r="N70" s="147">
        <f>SUM(N56+N59+N65+N69)</f>
        <v>3105.44</v>
      </c>
      <c r="O70" s="139">
        <v>3026.7660000000001</v>
      </c>
      <c r="P70" s="23">
        <f t="shared" si="10"/>
        <v>2.5992759268473338E-2</v>
      </c>
      <c r="Q70" s="139">
        <f>Q56+Q59+Q65+Q69</f>
        <v>2881.7900000000004</v>
      </c>
      <c r="R70" s="23">
        <f t="shared" si="13"/>
        <v>7.7608014463232788E-2</v>
      </c>
    </row>
    <row r="71" spans="1:18">
      <c r="N71" s="7"/>
    </row>
    <row r="73" spans="1:18">
      <c r="E73" s="7"/>
    </row>
  </sheetData>
  <sortState ref="B6:P54">
    <sortCondition ref="B6:B54"/>
  </sortState>
  <printOptions gridLines="1"/>
  <pageMargins left="0.25" right="0.25" top="0.75" bottom="0.75" header="0.3" footer="0.3"/>
  <pageSetup paperSize="9" scale="83" fitToHeight="6" orientation="landscape" r:id="rId1"/>
  <ignoredErrors>
    <ignoredError sqref="C56:G56 L56" formulaRange="1"/>
    <ignoredError sqref="N5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4"/>
  <sheetViews>
    <sheetView zoomScale="70" zoomScaleNormal="70" workbookViewId="0">
      <selection activeCell="C4" sqref="C4"/>
    </sheetView>
  </sheetViews>
  <sheetFormatPr baseColWidth="10" defaultColWidth="8.83203125" defaultRowHeight="15"/>
  <cols>
    <col min="1" max="1" width="11.1640625" customWidth="1"/>
    <col min="2" max="2" width="72.83203125" customWidth="1"/>
    <col min="3" max="3" width="6.6640625" customWidth="1"/>
    <col min="4" max="4" width="9" customWidth="1"/>
    <col min="5" max="5" width="8.6640625" customWidth="1"/>
    <col min="6" max="13" width="6.6640625" customWidth="1"/>
    <col min="14" max="14" width="10.6640625" customWidth="1"/>
    <col min="15" max="15" width="8.6640625" style="3"/>
    <col min="16" max="16" width="11.5" style="2" customWidth="1"/>
    <col min="17" max="17" width="12.5" customWidth="1"/>
    <col min="18" max="18" width="13.5" style="5" customWidth="1"/>
    <col min="19" max="19" width="11.83203125" style="5" customWidth="1"/>
  </cols>
  <sheetData>
    <row r="1" spans="1:19" ht="26">
      <c r="A1" s="66" t="s">
        <v>133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3"/>
      <c r="P1" s="14"/>
      <c r="Q1" s="9"/>
    </row>
    <row r="2" spans="1:19" s="1" customFormat="1" ht="19">
      <c r="A2" s="20" t="s">
        <v>54</v>
      </c>
      <c r="B2" s="8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00"/>
      <c r="P2" s="15"/>
      <c r="Q2" s="8"/>
      <c r="R2" s="50"/>
      <c r="S2" s="50"/>
    </row>
    <row r="3" spans="1:19" s="33" customFormat="1" ht="48">
      <c r="A3" s="33" t="s">
        <v>3</v>
      </c>
      <c r="B3" s="17" t="s">
        <v>4</v>
      </c>
      <c r="C3" s="111">
        <v>3</v>
      </c>
      <c r="D3" s="111">
        <v>4</v>
      </c>
      <c r="E3" s="111">
        <v>5</v>
      </c>
      <c r="F3" s="111">
        <v>6</v>
      </c>
      <c r="G3" s="111">
        <v>7</v>
      </c>
      <c r="H3" s="111" t="s">
        <v>5</v>
      </c>
      <c r="I3" s="111" t="s">
        <v>6</v>
      </c>
      <c r="J3" s="111" t="s">
        <v>7</v>
      </c>
      <c r="K3" s="111" t="s">
        <v>53</v>
      </c>
      <c r="L3" s="111">
        <v>9</v>
      </c>
      <c r="M3" s="111" t="s">
        <v>8</v>
      </c>
      <c r="N3" s="152" t="s">
        <v>55</v>
      </c>
      <c r="O3" s="101" t="s">
        <v>56</v>
      </c>
      <c r="P3" s="38" t="s">
        <v>71</v>
      </c>
      <c r="Q3" s="33" t="s">
        <v>67</v>
      </c>
      <c r="R3" s="51" t="s">
        <v>70</v>
      </c>
      <c r="S3" s="51" t="s">
        <v>72</v>
      </c>
    </row>
    <row r="4" spans="1:19">
      <c r="A4" s="16" t="s">
        <v>9</v>
      </c>
      <c r="B4" s="24" t="s">
        <v>82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3">
        <f t="shared" ref="N4:N5" si="0">SUM(C4:M4)</f>
        <v>0</v>
      </c>
      <c r="O4" s="95">
        <v>30.9</v>
      </c>
      <c r="P4" s="40">
        <f t="shared" ref="P4:P5" si="1">N4/O4</f>
        <v>0</v>
      </c>
      <c r="Q4" s="35">
        <f t="shared" ref="Q4:Q35" si="2">RANK(P4,P$4:P$55,0)</f>
        <v>43</v>
      </c>
      <c r="R4" s="150">
        <v>0</v>
      </c>
      <c r="S4" s="4">
        <f t="shared" ref="S4:S5" si="3">R4/O4</f>
        <v>0</v>
      </c>
    </row>
    <row r="5" spans="1:19">
      <c r="A5" s="16"/>
      <c r="B5" s="25" t="s">
        <v>77</v>
      </c>
      <c r="C5" s="6">
        <v>0</v>
      </c>
      <c r="D5" s="6">
        <v>0</v>
      </c>
      <c r="E5" s="6">
        <v>2</v>
      </c>
      <c r="F5" s="6">
        <v>1</v>
      </c>
      <c r="G5" s="6">
        <v>2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42">
        <f t="shared" si="0"/>
        <v>6</v>
      </c>
      <c r="O5" s="96">
        <v>39.619999999999997</v>
      </c>
      <c r="P5" s="41">
        <f t="shared" si="1"/>
        <v>0.15143866733972741</v>
      </c>
      <c r="Q5" s="32">
        <f t="shared" si="2"/>
        <v>8</v>
      </c>
      <c r="R5" s="150">
        <v>5</v>
      </c>
      <c r="S5" s="4">
        <f t="shared" si="3"/>
        <v>0.12619888944977284</v>
      </c>
    </row>
    <row r="6" spans="1:19">
      <c r="A6" s="16"/>
      <c r="B6" s="25" t="s">
        <v>10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42">
        <f t="shared" ref="N6:N37" si="4">SUM(C6:M6)</f>
        <v>1</v>
      </c>
      <c r="O6" s="96">
        <v>50.379999999999995</v>
      </c>
      <c r="P6" s="41">
        <f t="shared" ref="P6:P37" si="5">N6/O6</f>
        <v>1.9849146486701073E-2</v>
      </c>
      <c r="Q6" s="32">
        <f t="shared" si="2"/>
        <v>39</v>
      </c>
      <c r="R6" s="150">
        <v>1</v>
      </c>
      <c r="S6" s="4">
        <f t="shared" ref="S6:S37" si="6">R6/O6</f>
        <v>1.9849146486701073E-2</v>
      </c>
    </row>
    <row r="7" spans="1:19">
      <c r="A7" s="16"/>
      <c r="B7" s="25" t="s">
        <v>11</v>
      </c>
      <c r="C7" s="6">
        <v>0</v>
      </c>
      <c r="D7" s="6">
        <v>0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42">
        <f t="shared" si="4"/>
        <v>1</v>
      </c>
      <c r="O7" s="96">
        <v>63.900000000000006</v>
      </c>
      <c r="P7" s="41">
        <f t="shared" si="5"/>
        <v>1.5649452269170576E-2</v>
      </c>
      <c r="Q7" s="32">
        <f t="shared" si="2"/>
        <v>42</v>
      </c>
      <c r="R7" s="150">
        <v>1</v>
      </c>
      <c r="S7" s="4">
        <f t="shared" si="6"/>
        <v>1.5649452269170576E-2</v>
      </c>
    </row>
    <row r="8" spans="1:19">
      <c r="A8" s="16"/>
      <c r="B8" s="25" t="s">
        <v>95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42">
        <f t="shared" si="4"/>
        <v>0</v>
      </c>
      <c r="O8" s="96">
        <v>112</v>
      </c>
      <c r="P8" s="41">
        <f t="shared" si="5"/>
        <v>0</v>
      </c>
      <c r="Q8" s="32">
        <f t="shared" si="2"/>
        <v>43</v>
      </c>
      <c r="R8" s="150">
        <v>0</v>
      </c>
      <c r="S8" s="4">
        <f t="shared" si="6"/>
        <v>0</v>
      </c>
    </row>
    <row r="9" spans="1:19">
      <c r="A9" s="16"/>
      <c r="B9" s="25" t="s">
        <v>96</v>
      </c>
      <c r="C9" s="6">
        <v>0</v>
      </c>
      <c r="D9" s="6">
        <v>2.36</v>
      </c>
      <c r="E9" s="6">
        <v>0</v>
      </c>
      <c r="F9" s="6">
        <v>0</v>
      </c>
      <c r="G9" s="6">
        <v>0</v>
      </c>
      <c r="H9" s="6">
        <v>1.02</v>
      </c>
      <c r="I9" s="6">
        <v>2</v>
      </c>
      <c r="J9" s="6">
        <v>0</v>
      </c>
      <c r="K9" s="6">
        <v>0</v>
      </c>
      <c r="L9" s="6">
        <v>0</v>
      </c>
      <c r="M9" s="6">
        <v>0</v>
      </c>
      <c r="N9" s="42">
        <f t="shared" si="4"/>
        <v>5.38</v>
      </c>
      <c r="O9" s="96">
        <v>115.64</v>
      </c>
      <c r="P9" s="41">
        <f t="shared" si="5"/>
        <v>4.6523694223452094E-2</v>
      </c>
      <c r="Q9" s="32">
        <f t="shared" si="2"/>
        <v>26</v>
      </c>
      <c r="R9" s="150">
        <v>4.38</v>
      </c>
      <c r="S9" s="4">
        <f t="shared" si="6"/>
        <v>3.7876167416118989E-2</v>
      </c>
    </row>
    <row r="10" spans="1:19">
      <c r="A10" s="16"/>
      <c r="B10" s="25" t="s">
        <v>12</v>
      </c>
      <c r="C10" s="6">
        <v>0</v>
      </c>
      <c r="D10" s="6">
        <v>0</v>
      </c>
      <c r="E10" s="6">
        <v>0.68</v>
      </c>
      <c r="F10" s="6">
        <v>1.49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42">
        <f t="shared" si="4"/>
        <v>2.17</v>
      </c>
      <c r="O10" s="96">
        <v>43.320000000000007</v>
      </c>
      <c r="P10" s="41">
        <f t="shared" si="5"/>
        <v>5.0092336103416422E-2</v>
      </c>
      <c r="Q10" s="32">
        <f t="shared" si="2"/>
        <v>24</v>
      </c>
      <c r="R10" s="150">
        <v>2.17</v>
      </c>
      <c r="S10" s="4">
        <f t="shared" si="6"/>
        <v>5.0092336103416422E-2</v>
      </c>
    </row>
    <row r="11" spans="1:19">
      <c r="A11" s="16"/>
      <c r="B11" s="25" t="s">
        <v>13</v>
      </c>
      <c r="C11" s="6">
        <v>0</v>
      </c>
      <c r="D11" s="6">
        <v>0</v>
      </c>
      <c r="E11" s="6">
        <v>3.73</v>
      </c>
      <c r="F11" s="6">
        <v>0.8</v>
      </c>
      <c r="G11" s="6">
        <v>0.34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42">
        <f t="shared" si="4"/>
        <v>4.87</v>
      </c>
      <c r="O11" s="96">
        <v>44.22</v>
      </c>
      <c r="P11" s="41">
        <f t="shared" si="5"/>
        <v>0.11013116236996835</v>
      </c>
      <c r="Q11" s="32">
        <f t="shared" si="2"/>
        <v>11</v>
      </c>
      <c r="R11" s="150">
        <v>2.8</v>
      </c>
      <c r="S11" s="4">
        <f t="shared" si="6"/>
        <v>6.3319764812302129E-2</v>
      </c>
    </row>
    <row r="12" spans="1:19" s="6" customFormat="1">
      <c r="A12" s="30"/>
      <c r="B12" s="39" t="s">
        <v>14</v>
      </c>
      <c r="C12" s="6">
        <v>0</v>
      </c>
      <c r="D12" s="6">
        <v>0</v>
      </c>
      <c r="E12" s="6">
        <v>0</v>
      </c>
      <c r="F12" s="6">
        <v>3</v>
      </c>
      <c r="G12" s="6">
        <v>3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42">
        <f t="shared" si="4"/>
        <v>6</v>
      </c>
      <c r="O12" s="96">
        <v>66.539999999999992</v>
      </c>
      <c r="P12" s="43">
        <f t="shared" si="5"/>
        <v>9.0171325518485126E-2</v>
      </c>
      <c r="Q12" s="32">
        <f t="shared" si="2"/>
        <v>13</v>
      </c>
      <c r="R12" s="150">
        <v>5</v>
      </c>
      <c r="S12" s="4">
        <f t="shared" si="6"/>
        <v>7.5142771265404279E-2</v>
      </c>
    </row>
    <row r="13" spans="1:19" s="6" customFormat="1">
      <c r="A13" s="30"/>
      <c r="B13" s="25" t="s">
        <v>15</v>
      </c>
      <c r="C13" s="6">
        <v>0</v>
      </c>
      <c r="D13" s="6">
        <v>0</v>
      </c>
      <c r="E13" s="6">
        <v>0</v>
      </c>
      <c r="F13" s="6">
        <v>3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2">
        <f t="shared" si="4"/>
        <v>3</v>
      </c>
      <c r="O13" s="96">
        <v>53.5</v>
      </c>
      <c r="P13" s="41">
        <f t="shared" si="5"/>
        <v>5.6074766355140186E-2</v>
      </c>
      <c r="Q13" s="32">
        <f t="shared" si="2"/>
        <v>21</v>
      </c>
      <c r="R13" s="150">
        <v>3</v>
      </c>
      <c r="S13" s="4">
        <f t="shared" si="6"/>
        <v>5.6074766355140186E-2</v>
      </c>
    </row>
    <row r="14" spans="1:19">
      <c r="A14" s="16"/>
      <c r="B14" s="25" t="s">
        <v>62</v>
      </c>
      <c r="C14" s="6">
        <v>0</v>
      </c>
      <c r="D14" s="6">
        <v>0</v>
      </c>
      <c r="E14" s="6">
        <v>1</v>
      </c>
      <c r="F14" s="6">
        <v>4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42">
        <f t="shared" si="4"/>
        <v>6</v>
      </c>
      <c r="O14" s="96">
        <v>87.080000000000013</v>
      </c>
      <c r="P14" s="41">
        <f t="shared" si="5"/>
        <v>6.8902158934313271E-2</v>
      </c>
      <c r="Q14" s="32">
        <f t="shared" si="2"/>
        <v>17</v>
      </c>
      <c r="R14" s="150">
        <v>3</v>
      </c>
      <c r="S14" s="4">
        <f t="shared" si="6"/>
        <v>3.4451079467156635E-2</v>
      </c>
    </row>
    <row r="15" spans="1:19">
      <c r="A15" s="16"/>
      <c r="B15" s="25" t="s">
        <v>93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42">
        <f t="shared" si="4"/>
        <v>0</v>
      </c>
      <c r="O15" s="96">
        <v>7.3999999999999995</v>
      </c>
      <c r="P15" s="41">
        <f t="shared" si="5"/>
        <v>0</v>
      </c>
      <c r="Q15" s="32">
        <f t="shared" si="2"/>
        <v>43</v>
      </c>
      <c r="R15" s="150">
        <v>0</v>
      </c>
      <c r="S15" s="4">
        <f t="shared" si="6"/>
        <v>0</v>
      </c>
    </row>
    <row r="16" spans="1:19">
      <c r="A16" s="16"/>
      <c r="B16" s="25" t="s">
        <v>16</v>
      </c>
      <c r="C16" s="6">
        <v>0</v>
      </c>
      <c r="D16" s="6">
        <v>0</v>
      </c>
      <c r="E16" s="6">
        <v>1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42">
        <f t="shared" si="4"/>
        <v>3</v>
      </c>
      <c r="O16" s="96">
        <v>45</v>
      </c>
      <c r="P16" s="41">
        <f t="shared" si="5"/>
        <v>6.6666666666666666E-2</v>
      </c>
      <c r="Q16" s="32">
        <f t="shared" si="2"/>
        <v>18</v>
      </c>
      <c r="R16" s="150">
        <v>3</v>
      </c>
      <c r="S16" s="4">
        <f t="shared" si="6"/>
        <v>6.6666666666666666E-2</v>
      </c>
    </row>
    <row r="17" spans="1:19">
      <c r="A17" s="16"/>
      <c r="B17" s="25" t="s">
        <v>17</v>
      </c>
      <c r="C17" s="6">
        <v>0</v>
      </c>
      <c r="D17" s="6">
        <v>0</v>
      </c>
      <c r="E17" s="6">
        <v>2</v>
      </c>
      <c r="F17" s="6">
        <v>0</v>
      </c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42">
        <f t="shared" si="4"/>
        <v>4</v>
      </c>
      <c r="O17" s="96">
        <v>57</v>
      </c>
      <c r="P17" s="41">
        <f t="shared" si="5"/>
        <v>7.0175438596491224E-2</v>
      </c>
      <c r="Q17" s="32">
        <f t="shared" si="2"/>
        <v>16</v>
      </c>
      <c r="R17" s="150">
        <v>0</v>
      </c>
      <c r="S17" s="4">
        <f t="shared" si="6"/>
        <v>0</v>
      </c>
    </row>
    <row r="18" spans="1:19">
      <c r="A18" s="16"/>
      <c r="B18" s="25" t="s">
        <v>97</v>
      </c>
      <c r="C18" s="6">
        <v>0</v>
      </c>
      <c r="D18" s="6">
        <v>0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42">
        <f t="shared" si="4"/>
        <v>1</v>
      </c>
      <c r="O18" s="96">
        <v>26.91</v>
      </c>
      <c r="P18" s="41">
        <f t="shared" si="5"/>
        <v>3.716090672612412E-2</v>
      </c>
      <c r="Q18" s="32">
        <f t="shared" si="2"/>
        <v>32</v>
      </c>
      <c r="R18" s="150">
        <v>0</v>
      </c>
      <c r="S18" s="4">
        <f t="shared" si="6"/>
        <v>0</v>
      </c>
    </row>
    <row r="19" spans="1:19">
      <c r="A19" s="16"/>
      <c r="B19" s="25" t="s">
        <v>18</v>
      </c>
      <c r="C19" s="6">
        <v>0</v>
      </c>
      <c r="D19" s="6">
        <v>0</v>
      </c>
      <c r="E19" s="6">
        <v>0</v>
      </c>
      <c r="F19" s="6">
        <v>0.7</v>
      </c>
      <c r="G19" s="6">
        <v>1.61</v>
      </c>
      <c r="H19" s="6">
        <v>1.2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42">
        <f t="shared" si="4"/>
        <v>3.51</v>
      </c>
      <c r="O19" s="96">
        <v>78.25</v>
      </c>
      <c r="P19" s="41">
        <f t="shared" si="5"/>
        <v>4.4856230031948878E-2</v>
      </c>
      <c r="Q19" s="32">
        <f t="shared" si="2"/>
        <v>28</v>
      </c>
      <c r="R19" s="150">
        <v>1.9</v>
      </c>
      <c r="S19" s="4">
        <f t="shared" si="6"/>
        <v>2.4281150159744407E-2</v>
      </c>
    </row>
    <row r="20" spans="1:19">
      <c r="A20" s="16"/>
      <c r="B20" s="25" t="s">
        <v>98</v>
      </c>
      <c r="C20" s="6">
        <v>0</v>
      </c>
      <c r="D20" s="6">
        <v>0</v>
      </c>
      <c r="E20" s="6">
        <v>2</v>
      </c>
      <c r="F20" s="6">
        <v>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42">
        <f t="shared" si="4"/>
        <v>4</v>
      </c>
      <c r="O20" s="96">
        <v>87</v>
      </c>
      <c r="P20" s="41">
        <f t="shared" si="5"/>
        <v>4.5977011494252873E-2</v>
      </c>
      <c r="Q20" s="32">
        <f t="shared" si="2"/>
        <v>27</v>
      </c>
      <c r="R20" s="150">
        <v>0</v>
      </c>
      <c r="S20" s="4">
        <f t="shared" si="6"/>
        <v>0</v>
      </c>
    </row>
    <row r="21" spans="1:19">
      <c r="A21" s="16"/>
      <c r="B21" s="25" t="s">
        <v>19</v>
      </c>
      <c r="C21" s="6">
        <v>0</v>
      </c>
      <c r="D21" s="6">
        <v>0</v>
      </c>
      <c r="E21" s="6">
        <v>1</v>
      </c>
      <c r="F21" s="6">
        <v>1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42">
        <f t="shared" si="4"/>
        <v>3</v>
      </c>
      <c r="O21" s="96">
        <v>78.2</v>
      </c>
      <c r="P21" s="41">
        <f t="shared" si="5"/>
        <v>3.8363171355498722E-2</v>
      </c>
      <c r="Q21" s="32">
        <f t="shared" si="2"/>
        <v>31</v>
      </c>
      <c r="R21" s="150">
        <v>4</v>
      </c>
      <c r="S21" s="4">
        <f t="shared" si="6"/>
        <v>5.1150895140664961E-2</v>
      </c>
    </row>
    <row r="22" spans="1:19">
      <c r="A22" s="16"/>
      <c r="B22" s="25" t="s">
        <v>99</v>
      </c>
      <c r="C22" s="6">
        <v>0</v>
      </c>
      <c r="D22" s="6">
        <v>0</v>
      </c>
      <c r="E22" s="6">
        <v>1.1399999999999999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42">
        <f t="shared" si="4"/>
        <v>1.1399999999999999</v>
      </c>
      <c r="O22" s="96">
        <v>66.86</v>
      </c>
      <c r="P22" s="41">
        <f t="shared" si="5"/>
        <v>1.7050553395154051E-2</v>
      </c>
      <c r="Q22" s="32">
        <f t="shared" si="2"/>
        <v>40</v>
      </c>
      <c r="R22" s="150">
        <v>0.14000000000000001</v>
      </c>
      <c r="S22" s="4">
        <f t="shared" si="6"/>
        <v>2.0939276099311999E-3</v>
      </c>
    </row>
    <row r="23" spans="1:19">
      <c r="A23" s="16"/>
      <c r="B23" s="25" t="s">
        <v>20</v>
      </c>
      <c r="C23" s="6">
        <v>0</v>
      </c>
      <c r="D23" s="6">
        <v>0</v>
      </c>
      <c r="E23" s="6">
        <v>1</v>
      </c>
      <c r="F23" s="6">
        <v>3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42">
        <f t="shared" si="4"/>
        <v>4</v>
      </c>
      <c r="O23" s="96">
        <v>60.489999999999995</v>
      </c>
      <c r="P23" s="41">
        <f t="shared" si="5"/>
        <v>6.6126632501239874E-2</v>
      </c>
      <c r="Q23" s="32">
        <f t="shared" si="2"/>
        <v>19</v>
      </c>
      <c r="R23" s="150">
        <v>0</v>
      </c>
      <c r="S23" s="4">
        <f t="shared" si="6"/>
        <v>0</v>
      </c>
    </row>
    <row r="24" spans="1:19">
      <c r="A24" s="16"/>
      <c r="B24" s="25" t="s">
        <v>81</v>
      </c>
      <c r="C24" s="6">
        <v>0</v>
      </c>
      <c r="D24" s="6">
        <v>0</v>
      </c>
      <c r="E24" s="6">
        <v>1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42">
        <f t="shared" si="4"/>
        <v>2</v>
      </c>
      <c r="O24" s="96">
        <v>17.130000000000003</v>
      </c>
      <c r="P24" s="41">
        <f t="shared" si="5"/>
        <v>0.11675423234092235</v>
      </c>
      <c r="Q24" s="32">
        <f t="shared" si="2"/>
        <v>10</v>
      </c>
      <c r="R24" s="150">
        <v>1</v>
      </c>
      <c r="S24" s="4">
        <f t="shared" si="6"/>
        <v>5.8377116170461173E-2</v>
      </c>
    </row>
    <row r="25" spans="1:19">
      <c r="A25" s="16"/>
      <c r="B25" s="25" t="s">
        <v>21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42">
        <f t="shared" si="4"/>
        <v>0</v>
      </c>
      <c r="O25" s="96">
        <v>22.7</v>
      </c>
      <c r="P25" s="41">
        <f t="shared" si="5"/>
        <v>0</v>
      </c>
      <c r="Q25" s="32">
        <f t="shared" si="2"/>
        <v>43</v>
      </c>
      <c r="R25" s="150">
        <v>0</v>
      </c>
      <c r="S25" s="4">
        <f t="shared" si="6"/>
        <v>0</v>
      </c>
    </row>
    <row r="26" spans="1:19">
      <c r="A26" s="16"/>
      <c r="B26" s="25" t="s">
        <v>22</v>
      </c>
      <c r="C26" s="6">
        <v>0</v>
      </c>
      <c r="D26" s="6">
        <v>0</v>
      </c>
      <c r="E26" s="6">
        <v>1.32</v>
      </c>
      <c r="F26" s="6">
        <v>3.5</v>
      </c>
      <c r="G26" s="6">
        <v>2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42">
        <f t="shared" si="4"/>
        <v>6.82</v>
      </c>
      <c r="O26" s="96">
        <v>26.240000000000002</v>
      </c>
      <c r="P26" s="41">
        <f t="shared" si="5"/>
        <v>0.25990853658536583</v>
      </c>
      <c r="Q26" s="32">
        <f t="shared" si="2"/>
        <v>3</v>
      </c>
      <c r="R26" s="150">
        <v>3</v>
      </c>
      <c r="S26" s="4">
        <f t="shared" si="6"/>
        <v>0.11432926829268292</v>
      </c>
    </row>
    <row r="27" spans="1:19">
      <c r="A27" s="16"/>
      <c r="B27" s="25" t="s">
        <v>23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42">
        <f t="shared" si="4"/>
        <v>1</v>
      </c>
      <c r="O27" s="96">
        <v>62.029999999999994</v>
      </c>
      <c r="P27" s="41">
        <f t="shared" si="5"/>
        <v>1.6121231662098987E-2</v>
      </c>
      <c r="Q27" s="32">
        <f t="shared" si="2"/>
        <v>41</v>
      </c>
      <c r="R27" s="150">
        <v>0</v>
      </c>
      <c r="S27" s="4">
        <f t="shared" si="6"/>
        <v>0</v>
      </c>
    </row>
    <row r="28" spans="1:19">
      <c r="A28" s="16"/>
      <c r="B28" s="25" t="s">
        <v>76</v>
      </c>
      <c r="C28" s="6">
        <v>0</v>
      </c>
      <c r="D28" s="6">
        <v>0</v>
      </c>
      <c r="E28" s="6">
        <v>2</v>
      </c>
      <c r="F28" s="6">
        <v>9</v>
      </c>
      <c r="G28" s="6">
        <v>4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42">
        <f t="shared" si="4"/>
        <v>16</v>
      </c>
      <c r="O28" s="96">
        <v>76.599999999999994</v>
      </c>
      <c r="P28" s="41">
        <f t="shared" si="5"/>
        <v>0.20887728459530028</v>
      </c>
      <c r="Q28" s="32">
        <f t="shared" si="2"/>
        <v>4</v>
      </c>
      <c r="R28" s="150">
        <v>12</v>
      </c>
      <c r="S28" s="4">
        <f t="shared" si="6"/>
        <v>0.1566579634464752</v>
      </c>
    </row>
    <row r="29" spans="1:19" s="6" customFormat="1">
      <c r="A29" s="30"/>
      <c r="B29" s="25" t="s">
        <v>79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42">
        <f t="shared" si="4"/>
        <v>0</v>
      </c>
      <c r="O29" s="96">
        <v>24.2</v>
      </c>
      <c r="P29" s="41">
        <f t="shared" si="5"/>
        <v>0</v>
      </c>
      <c r="Q29" s="32">
        <f t="shared" si="2"/>
        <v>43</v>
      </c>
      <c r="R29" s="150">
        <v>0</v>
      </c>
      <c r="S29" s="4">
        <f t="shared" si="6"/>
        <v>0</v>
      </c>
    </row>
    <row r="30" spans="1:19">
      <c r="A30" s="16"/>
      <c r="B30" s="25" t="s">
        <v>24</v>
      </c>
      <c r="C30" s="6">
        <v>0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42">
        <f t="shared" si="4"/>
        <v>1</v>
      </c>
      <c r="O30" s="96">
        <v>23.599999999999998</v>
      </c>
      <c r="P30" s="41">
        <f t="shared" si="5"/>
        <v>4.2372881355932208E-2</v>
      </c>
      <c r="Q30" s="32">
        <f t="shared" si="2"/>
        <v>29</v>
      </c>
      <c r="R30" s="150">
        <v>1</v>
      </c>
      <c r="S30" s="4">
        <f t="shared" si="6"/>
        <v>4.2372881355932208E-2</v>
      </c>
    </row>
    <row r="31" spans="1:19">
      <c r="A31" s="16"/>
      <c r="B31" s="39" t="s">
        <v>25</v>
      </c>
      <c r="C31" s="6">
        <v>0</v>
      </c>
      <c r="D31" s="6">
        <v>0</v>
      </c>
      <c r="E31" s="6">
        <v>1</v>
      </c>
      <c r="F31" s="6">
        <v>0.7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42">
        <f t="shared" si="4"/>
        <v>1.7</v>
      </c>
      <c r="O31" s="96">
        <v>42.21</v>
      </c>
      <c r="P31" s="43">
        <f t="shared" si="5"/>
        <v>4.0274816394219377E-2</v>
      </c>
      <c r="Q31" s="32">
        <f t="shared" si="2"/>
        <v>30</v>
      </c>
      <c r="R31" s="150">
        <v>0</v>
      </c>
      <c r="S31" s="4">
        <f t="shared" si="6"/>
        <v>0</v>
      </c>
    </row>
    <row r="32" spans="1:19">
      <c r="A32" s="16"/>
      <c r="B32" s="25" t="s">
        <v>26</v>
      </c>
      <c r="C32" s="6">
        <v>0</v>
      </c>
      <c r="D32" s="6">
        <v>0</v>
      </c>
      <c r="E32" s="6">
        <v>0</v>
      </c>
      <c r="F32" s="6">
        <v>7</v>
      </c>
      <c r="G32" s="6">
        <v>2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42">
        <f t="shared" si="4"/>
        <v>10</v>
      </c>
      <c r="O32" s="96">
        <v>37</v>
      </c>
      <c r="P32" s="41">
        <f t="shared" si="5"/>
        <v>0.27027027027027029</v>
      </c>
      <c r="Q32" s="32">
        <f t="shared" si="2"/>
        <v>2</v>
      </c>
      <c r="R32" s="150">
        <v>9</v>
      </c>
      <c r="S32" s="4">
        <f t="shared" si="6"/>
        <v>0.24324324324324326</v>
      </c>
    </row>
    <row r="33" spans="1:19">
      <c r="A33" s="16"/>
      <c r="B33" s="25" t="s">
        <v>27</v>
      </c>
      <c r="C33" s="6">
        <v>0</v>
      </c>
      <c r="D33" s="6">
        <v>0</v>
      </c>
      <c r="E33" s="6">
        <v>2</v>
      </c>
      <c r="F33" s="6">
        <v>3</v>
      </c>
      <c r="G33" s="6">
        <v>1.78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42">
        <f t="shared" si="4"/>
        <v>6.78</v>
      </c>
      <c r="O33" s="96">
        <v>39.83</v>
      </c>
      <c r="P33" s="41">
        <f t="shared" si="5"/>
        <v>0.17022344966105951</v>
      </c>
      <c r="Q33" s="32">
        <f t="shared" si="2"/>
        <v>5</v>
      </c>
      <c r="R33" s="150">
        <v>4.78</v>
      </c>
      <c r="S33" s="4">
        <f t="shared" si="6"/>
        <v>0.12001004268139595</v>
      </c>
    </row>
    <row r="34" spans="1:19">
      <c r="A34" s="16"/>
      <c r="B34" s="25" t="s">
        <v>28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42">
        <f t="shared" si="4"/>
        <v>0</v>
      </c>
      <c r="O34" s="96">
        <v>19.16</v>
      </c>
      <c r="P34" s="41">
        <f t="shared" si="5"/>
        <v>0</v>
      </c>
      <c r="Q34" s="32">
        <f t="shared" si="2"/>
        <v>43</v>
      </c>
      <c r="R34" s="150">
        <v>0</v>
      </c>
      <c r="S34" s="4">
        <f t="shared" si="6"/>
        <v>0</v>
      </c>
    </row>
    <row r="35" spans="1:19">
      <c r="A35" s="16"/>
      <c r="B35" s="25" t="s">
        <v>29</v>
      </c>
      <c r="C35" s="6">
        <v>0</v>
      </c>
      <c r="D35" s="6">
        <v>0</v>
      </c>
      <c r="E35" s="6">
        <v>0</v>
      </c>
      <c r="F35" s="6">
        <v>6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42">
        <f t="shared" si="4"/>
        <v>6</v>
      </c>
      <c r="O35" s="96">
        <v>36.6</v>
      </c>
      <c r="P35" s="41">
        <f t="shared" si="5"/>
        <v>0.16393442622950818</v>
      </c>
      <c r="Q35" s="32">
        <f t="shared" si="2"/>
        <v>6</v>
      </c>
      <c r="R35" s="150">
        <v>6</v>
      </c>
      <c r="S35" s="4">
        <f t="shared" si="6"/>
        <v>0.16393442622950818</v>
      </c>
    </row>
    <row r="36" spans="1:19">
      <c r="A36" s="16"/>
      <c r="B36" s="25" t="s">
        <v>83</v>
      </c>
      <c r="C36" s="6">
        <v>0</v>
      </c>
      <c r="D36" s="6">
        <v>0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42">
        <f t="shared" si="4"/>
        <v>1</v>
      </c>
      <c r="O36" s="96">
        <v>18.670000000000002</v>
      </c>
      <c r="P36" s="41">
        <f t="shared" si="5"/>
        <v>5.3561863952865552E-2</v>
      </c>
      <c r="Q36" s="32">
        <f t="shared" ref="Q36:Q55" si="7">RANK(P36,P$4:P$55,0)</f>
        <v>22</v>
      </c>
      <c r="R36" s="150">
        <v>0</v>
      </c>
      <c r="S36" s="4">
        <f t="shared" si="6"/>
        <v>0</v>
      </c>
    </row>
    <row r="37" spans="1:19">
      <c r="A37" s="16"/>
      <c r="B37" s="25" t="s">
        <v>100</v>
      </c>
      <c r="C37" s="6">
        <v>0</v>
      </c>
      <c r="D37" s="6">
        <v>0</v>
      </c>
      <c r="E37" s="6">
        <v>4</v>
      </c>
      <c r="F37" s="6">
        <v>0</v>
      </c>
      <c r="G37" s="6">
        <v>2</v>
      </c>
      <c r="H37" s="6">
        <v>0</v>
      </c>
      <c r="I37" s="6">
        <v>1</v>
      </c>
      <c r="J37" s="6">
        <v>0</v>
      </c>
      <c r="K37" s="6">
        <v>0</v>
      </c>
      <c r="L37" s="6">
        <v>0</v>
      </c>
      <c r="M37" s="6">
        <v>0</v>
      </c>
      <c r="N37" s="42">
        <f t="shared" si="4"/>
        <v>7</v>
      </c>
      <c r="O37" s="96">
        <v>93.3</v>
      </c>
      <c r="P37" s="41">
        <f t="shared" si="5"/>
        <v>7.5026795284030015E-2</v>
      </c>
      <c r="Q37" s="32">
        <f t="shared" si="7"/>
        <v>15</v>
      </c>
      <c r="R37" s="150">
        <v>0</v>
      </c>
      <c r="S37" s="4">
        <f t="shared" si="6"/>
        <v>0</v>
      </c>
    </row>
    <row r="38" spans="1:19">
      <c r="A38" s="16"/>
      <c r="B38" s="25" t="s">
        <v>84</v>
      </c>
      <c r="C38" s="6">
        <v>0</v>
      </c>
      <c r="D38" s="6">
        <v>0</v>
      </c>
      <c r="E38" s="6">
        <v>1</v>
      </c>
      <c r="F38" s="6">
        <v>5.56</v>
      </c>
      <c r="G38" s="6">
        <v>3.25</v>
      </c>
      <c r="H38" s="6">
        <v>1</v>
      </c>
      <c r="I38" s="6">
        <v>1</v>
      </c>
      <c r="J38" s="6">
        <v>1</v>
      </c>
      <c r="K38" s="6">
        <v>0</v>
      </c>
      <c r="L38" s="6">
        <v>0</v>
      </c>
      <c r="M38" s="6">
        <v>0</v>
      </c>
      <c r="N38" s="42">
        <f t="shared" ref="N38:N55" si="8">SUM(C38:M38)</f>
        <v>12.809999999999999</v>
      </c>
      <c r="O38" s="96">
        <v>84.3</v>
      </c>
      <c r="P38" s="41">
        <f t="shared" ref="P38:P55" si="9">N38/O38</f>
        <v>0.15195729537366548</v>
      </c>
      <c r="Q38" s="32">
        <f t="shared" si="7"/>
        <v>7</v>
      </c>
      <c r="R38" s="150">
        <v>6.25</v>
      </c>
      <c r="S38" s="4">
        <f t="shared" ref="S38:S54" si="10">R38/O38</f>
        <v>7.4139976275207589E-2</v>
      </c>
    </row>
    <row r="39" spans="1:19">
      <c r="A39" s="16"/>
      <c r="B39" s="25" t="s">
        <v>30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42">
        <f t="shared" si="8"/>
        <v>0</v>
      </c>
      <c r="O39" s="96">
        <v>16.8</v>
      </c>
      <c r="P39" s="41">
        <f t="shared" si="9"/>
        <v>0</v>
      </c>
      <c r="Q39" s="32">
        <f t="shared" si="7"/>
        <v>43</v>
      </c>
      <c r="R39" s="150">
        <v>0</v>
      </c>
      <c r="S39" s="4">
        <f t="shared" si="10"/>
        <v>0</v>
      </c>
    </row>
    <row r="40" spans="1:19">
      <c r="A40" s="16"/>
      <c r="B40" s="25" t="s">
        <v>101</v>
      </c>
      <c r="C40" s="6">
        <v>0</v>
      </c>
      <c r="D40" s="6">
        <v>0</v>
      </c>
      <c r="E40" s="6">
        <v>0</v>
      </c>
      <c r="F40" s="6">
        <v>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42">
        <f t="shared" si="8"/>
        <v>1</v>
      </c>
      <c r="O40" s="96">
        <v>42.429999999999993</v>
      </c>
      <c r="P40" s="41">
        <f t="shared" si="9"/>
        <v>2.3568230025925056E-2</v>
      </c>
      <c r="Q40" s="32">
        <f t="shared" si="7"/>
        <v>37</v>
      </c>
      <c r="R40" s="150">
        <v>1</v>
      </c>
      <c r="S40" s="4">
        <f t="shared" si="10"/>
        <v>2.3568230025925056E-2</v>
      </c>
    </row>
    <row r="41" spans="1:19">
      <c r="A41" s="16"/>
      <c r="B41" s="25" t="s">
        <v>31</v>
      </c>
      <c r="C41" s="6">
        <v>0</v>
      </c>
      <c r="D41" s="6">
        <v>0</v>
      </c>
      <c r="E41" s="6">
        <v>1</v>
      </c>
      <c r="F41" s="6">
        <v>1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42">
        <f t="shared" si="8"/>
        <v>3</v>
      </c>
      <c r="O41" s="96">
        <v>63.73</v>
      </c>
      <c r="P41" s="41">
        <f t="shared" si="9"/>
        <v>4.7073591715047859E-2</v>
      </c>
      <c r="Q41" s="32">
        <f t="shared" si="7"/>
        <v>25</v>
      </c>
      <c r="R41" s="150">
        <v>0</v>
      </c>
      <c r="S41" s="4">
        <f t="shared" si="10"/>
        <v>0</v>
      </c>
    </row>
    <row r="42" spans="1:19">
      <c r="A42" s="16"/>
      <c r="B42" s="25" t="s">
        <v>102</v>
      </c>
      <c r="C42" s="6">
        <v>0.75</v>
      </c>
      <c r="D42" s="6">
        <v>0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42">
        <f t="shared" si="8"/>
        <v>1.75</v>
      </c>
      <c r="O42" s="96">
        <v>29.1</v>
      </c>
      <c r="P42" s="41">
        <f t="shared" si="9"/>
        <v>6.0137457044673534E-2</v>
      </c>
      <c r="Q42" s="32">
        <f t="shared" si="7"/>
        <v>20</v>
      </c>
      <c r="R42" s="150">
        <v>0</v>
      </c>
      <c r="S42" s="4">
        <f t="shared" si="10"/>
        <v>0</v>
      </c>
    </row>
    <row r="43" spans="1:19">
      <c r="A43" s="16"/>
      <c r="B43" s="25" t="s">
        <v>32</v>
      </c>
      <c r="C43" s="6">
        <v>0</v>
      </c>
      <c r="D43" s="6">
        <v>0</v>
      </c>
      <c r="E43" s="6">
        <v>2</v>
      </c>
      <c r="F43" s="6">
        <v>1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42">
        <f t="shared" si="8"/>
        <v>3</v>
      </c>
      <c r="O43" s="96">
        <v>59.53</v>
      </c>
      <c r="P43" s="41">
        <f t="shared" si="9"/>
        <v>5.0394758945069715E-2</v>
      </c>
      <c r="Q43" s="32">
        <f t="shared" si="7"/>
        <v>23</v>
      </c>
      <c r="R43" s="150">
        <v>2</v>
      </c>
      <c r="S43" s="4">
        <f t="shared" si="10"/>
        <v>3.3596505963379805E-2</v>
      </c>
    </row>
    <row r="44" spans="1:19">
      <c r="A44" s="16"/>
      <c r="B44" s="25" t="s">
        <v>33</v>
      </c>
      <c r="C44" s="6">
        <v>0</v>
      </c>
      <c r="D44" s="6">
        <v>0</v>
      </c>
      <c r="E44" s="6">
        <v>0.6</v>
      </c>
      <c r="F44" s="6">
        <v>2.6</v>
      </c>
      <c r="G44" s="6">
        <v>8.77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36">
        <v>0</v>
      </c>
      <c r="N44" s="42">
        <f t="shared" si="8"/>
        <v>11.969999999999999</v>
      </c>
      <c r="O44" s="96">
        <v>34.299999999999997</v>
      </c>
      <c r="P44" s="41">
        <f t="shared" si="9"/>
        <v>0.34897959183673471</v>
      </c>
      <c r="Q44" s="32">
        <f t="shared" si="7"/>
        <v>1</v>
      </c>
      <c r="R44" s="150">
        <v>3.2</v>
      </c>
      <c r="S44" s="4">
        <f t="shared" si="10"/>
        <v>9.3294460641399429E-2</v>
      </c>
    </row>
    <row r="45" spans="1:19" s="6" customFormat="1">
      <c r="A45" s="30"/>
      <c r="B45" s="39" t="s">
        <v>34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93">
        <f t="shared" si="8"/>
        <v>1</v>
      </c>
      <c r="O45" s="96">
        <v>29.8</v>
      </c>
      <c r="P45" s="43">
        <f t="shared" si="9"/>
        <v>3.3557046979865772E-2</v>
      </c>
      <c r="Q45" s="32">
        <f t="shared" si="7"/>
        <v>33</v>
      </c>
      <c r="R45" s="150">
        <v>0</v>
      </c>
      <c r="S45" s="4">
        <f t="shared" si="10"/>
        <v>0</v>
      </c>
    </row>
    <row r="46" spans="1:19" s="6" customFormat="1">
      <c r="A46" s="30"/>
      <c r="B46" s="39" t="s">
        <v>139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42">
        <f t="shared" ref="N46" si="11">SUM(C46:M46)</f>
        <v>0</v>
      </c>
      <c r="O46" s="96">
        <v>22.700000000000003</v>
      </c>
      <c r="P46" s="41">
        <f t="shared" ref="P46" si="12">N46/O46</f>
        <v>0</v>
      </c>
      <c r="Q46" s="32">
        <f t="shared" si="7"/>
        <v>43</v>
      </c>
      <c r="R46" s="150">
        <v>0</v>
      </c>
      <c r="S46" s="4">
        <f t="shared" ref="S46" si="13">R46/O46</f>
        <v>0</v>
      </c>
    </row>
    <row r="47" spans="1:19">
      <c r="A47" s="16"/>
      <c r="B47" s="25" t="s">
        <v>35</v>
      </c>
      <c r="C47" s="6">
        <v>0</v>
      </c>
      <c r="D47" s="6">
        <v>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42">
        <f t="shared" si="8"/>
        <v>1</v>
      </c>
      <c r="O47" s="96">
        <v>33.909999999999997</v>
      </c>
      <c r="P47" s="41">
        <f t="shared" si="9"/>
        <v>2.9489826010026542E-2</v>
      </c>
      <c r="Q47" s="32">
        <f t="shared" si="7"/>
        <v>35</v>
      </c>
      <c r="R47" s="150">
        <v>1</v>
      </c>
      <c r="S47" s="4">
        <f t="shared" si="10"/>
        <v>2.9489826010026542E-2</v>
      </c>
    </row>
    <row r="48" spans="1:19">
      <c r="A48" s="16"/>
      <c r="B48" s="25" t="s">
        <v>36</v>
      </c>
      <c r="C48" s="6">
        <v>0</v>
      </c>
      <c r="D48" s="6">
        <v>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42">
        <f t="shared" si="8"/>
        <v>1</v>
      </c>
      <c r="O48" s="96">
        <v>47.72</v>
      </c>
      <c r="P48" s="41">
        <f t="shared" si="9"/>
        <v>2.0955574182732608E-2</v>
      </c>
      <c r="Q48" s="32">
        <f t="shared" si="7"/>
        <v>38</v>
      </c>
      <c r="R48" s="150">
        <v>0</v>
      </c>
      <c r="S48" s="4">
        <f t="shared" si="10"/>
        <v>0</v>
      </c>
    </row>
    <row r="49" spans="1:19">
      <c r="A49" s="16"/>
      <c r="B49" s="25" t="s">
        <v>140</v>
      </c>
      <c r="C49" s="6">
        <v>0</v>
      </c>
      <c r="D49" s="6">
        <v>0.03</v>
      </c>
      <c r="E49" s="6">
        <v>3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42">
        <f t="shared" si="8"/>
        <v>4.0299999999999994</v>
      </c>
      <c r="O49" s="96">
        <v>42.3</v>
      </c>
      <c r="P49" s="41">
        <f t="shared" si="9"/>
        <v>9.5271867612293129E-2</v>
      </c>
      <c r="Q49" s="32">
        <f t="shared" si="7"/>
        <v>12</v>
      </c>
      <c r="R49" s="150">
        <v>3.03</v>
      </c>
      <c r="S49" s="4">
        <f t="shared" si="10"/>
        <v>7.1631205673758871E-2</v>
      </c>
    </row>
    <row r="50" spans="1:19">
      <c r="A50" s="16"/>
      <c r="B50" s="25" t="s">
        <v>80</v>
      </c>
      <c r="C50" s="6">
        <v>0</v>
      </c>
      <c r="D50" s="6">
        <v>0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42">
        <f t="shared" si="8"/>
        <v>2</v>
      </c>
      <c r="O50" s="96">
        <v>66.23</v>
      </c>
      <c r="P50" s="41">
        <f t="shared" si="9"/>
        <v>3.019779556092405E-2</v>
      </c>
      <c r="Q50" s="32">
        <f t="shared" si="7"/>
        <v>34</v>
      </c>
      <c r="R50" s="150">
        <v>2</v>
      </c>
      <c r="S50" s="4">
        <f t="shared" si="10"/>
        <v>3.019779556092405E-2</v>
      </c>
    </row>
    <row r="51" spans="1:19">
      <c r="A51" s="16"/>
      <c r="B51" s="39" t="s">
        <v>78</v>
      </c>
      <c r="C51" s="6">
        <v>0</v>
      </c>
      <c r="D51" s="6">
        <v>0</v>
      </c>
      <c r="E51" s="6">
        <v>1</v>
      </c>
      <c r="F51" s="6">
        <v>0</v>
      </c>
      <c r="G51" s="6">
        <v>3</v>
      </c>
      <c r="H51" s="6">
        <v>2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93">
        <f t="shared" si="8"/>
        <v>6</v>
      </c>
      <c r="O51" s="96">
        <v>79.099999999999994</v>
      </c>
      <c r="P51" s="41">
        <f t="shared" si="9"/>
        <v>7.5853350189633378E-2</v>
      </c>
      <c r="Q51" s="32">
        <f t="shared" si="7"/>
        <v>14</v>
      </c>
      <c r="R51" s="150">
        <v>6</v>
      </c>
      <c r="S51" s="4">
        <f t="shared" si="10"/>
        <v>7.5853350189633378E-2</v>
      </c>
    </row>
    <row r="52" spans="1:19">
      <c r="A52" s="16"/>
      <c r="B52" s="25" t="s">
        <v>37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42">
        <f t="shared" si="8"/>
        <v>0</v>
      </c>
      <c r="O52" s="96">
        <v>54.240000000000009</v>
      </c>
      <c r="P52" s="41">
        <f t="shared" si="9"/>
        <v>0</v>
      </c>
      <c r="Q52" s="32">
        <f t="shared" si="7"/>
        <v>43</v>
      </c>
      <c r="R52" s="150">
        <v>0</v>
      </c>
      <c r="S52" s="4">
        <f t="shared" si="10"/>
        <v>0</v>
      </c>
    </row>
    <row r="53" spans="1:19">
      <c r="A53" s="16"/>
      <c r="B53" s="25" t="s">
        <v>38</v>
      </c>
      <c r="C53" s="6">
        <v>0</v>
      </c>
      <c r="D53" s="6">
        <v>0</v>
      </c>
      <c r="E53" s="6">
        <v>3.4</v>
      </c>
      <c r="F53" s="6">
        <v>0</v>
      </c>
      <c r="G53" s="6">
        <v>2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42">
        <f t="shared" si="8"/>
        <v>5.4</v>
      </c>
      <c r="O53" s="96">
        <v>44</v>
      </c>
      <c r="P53" s="41">
        <f t="shared" si="9"/>
        <v>0.12272727272727274</v>
      </c>
      <c r="Q53" s="32">
        <f t="shared" si="7"/>
        <v>9</v>
      </c>
      <c r="R53" s="150">
        <v>5.4</v>
      </c>
      <c r="S53" s="4">
        <f t="shared" si="10"/>
        <v>0.12272727272727274</v>
      </c>
    </row>
    <row r="54" spans="1:19">
      <c r="A54" s="16"/>
      <c r="B54" s="25" t="s">
        <v>39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42">
        <f t="shared" si="8"/>
        <v>1</v>
      </c>
      <c r="O54" s="96">
        <v>35.4</v>
      </c>
      <c r="P54" s="41">
        <f t="shared" si="9"/>
        <v>2.8248587570621469E-2</v>
      </c>
      <c r="Q54" s="32">
        <f t="shared" si="7"/>
        <v>36</v>
      </c>
      <c r="R54" s="150">
        <v>1</v>
      </c>
      <c r="S54" s="4">
        <f t="shared" si="10"/>
        <v>2.8248587570621469E-2</v>
      </c>
    </row>
    <row r="55" spans="1:19">
      <c r="A55" s="16"/>
      <c r="B55" s="73" t="s">
        <v>104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42">
        <f t="shared" si="8"/>
        <v>0</v>
      </c>
      <c r="O55" s="96">
        <v>32.400000000000006</v>
      </c>
      <c r="P55" s="41">
        <f t="shared" si="9"/>
        <v>0</v>
      </c>
      <c r="Q55" s="32">
        <f t="shared" si="7"/>
        <v>43</v>
      </c>
      <c r="R55" s="150">
        <v>0</v>
      </c>
      <c r="S55" s="4"/>
    </row>
    <row r="56" spans="1:19" s="17" customFormat="1">
      <c r="A56" s="82" t="s">
        <v>40</v>
      </c>
      <c r="B56" s="83"/>
      <c r="C56" s="83">
        <f t="shared" ref="C56:N56" si="14">SUM(C4:C55)</f>
        <v>0.75</v>
      </c>
      <c r="D56" s="83">
        <f t="shared" si="14"/>
        <v>3.3899999999999997</v>
      </c>
      <c r="E56" s="83">
        <f t="shared" si="14"/>
        <v>44.870000000000005</v>
      </c>
      <c r="F56" s="83">
        <f t="shared" si="14"/>
        <v>65.349999999999994</v>
      </c>
      <c r="G56" s="83">
        <f t="shared" si="14"/>
        <v>42.75</v>
      </c>
      <c r="H56" s="83">
        <f t="shared" si="14"/>
        <v>10.219999999999999</v>
      </c>
      <c r="I56" s="83">
        <f t="shared" si="14"/>
        <v>5</v>
      </c>
      <c r="J56" s="83">
        <f t="shared" si="14"/>
        <v>1</v>
      </c>
      <c r="K56" s="83">
        <f t="shared" si="14"/>
        <v>0</v>
      </c>
      <c r="L56" s="83">
        <f t="shared" si="14"/>
        <v>0</v>
      </c>
      <c r="M56" s="86">
        <f t="shared" si="14"/>
        <v>0</v>
      </c>
      <c r="N56" s="84">
        <f t="shared" si="14"/>
        <v>173.33</v>
      </c>
      <c r="O56" s="112">
        <v>2571.4700000000003</v>
      </c>
      <c r="P56" s="113">
        <f t="shared" ref="P56:P59" si="15">N56/O56</f>
        <v>6.7405025141261607E-2</v>
      </c>
      <c r="Q56" s="86"/>
      <c r="R56" s="22">
        <f>SUM(R4:R55)</f>
        <v>104.05000000000001</v>
      </c>
      <c r="S56" s="72">
        <f t="shared" ref="S56:S69" si="16">R56/O56</f>
        <v>4.0463236981181969E-2</v>
      </c>
    </row>
    <row r="57" spans="1:19" s="6" customFormat="1">
      <c r="A57" s="30" t="s">
        <v>41</v>
      </c>
      <c r="B57" s="39" t="s">
        <v>74</v>
      </c>
      <c r="C57" s="6">
        <v>0</v>
      </c>
      <c r="D57" s="6">
        <v>0</v>
      </c>
      <c r="E57" s="6">
        <v>4</v>
      </c>
      <c r="F57" s="6">
        <v>0</v>
      </c>
      <c r="G57" s="6">
        <v>3</v>
      </c>
      <c r="H57" s="6">
        <v>3</v>
      </c>
      <c r="I57" s="6">
        <v>0</v>
      </c>
      <c r="J57" s="6">
        <v>0</v>
      </c>
      <c r="K57" s="6">
        <v>0</v>
      </c>
      <c r="L57" s="6">
        <v>0</v>
      </c>
      <c r="M57" s="136">
        <v>0</v>
      </c>
      <c r="N57" s="63">
        <f>SUM(C57:M57)</f>
        <v>10</v>
      </c>
      <c r="O57" s="97">
        <v>86.6</v>
      </c>
      <c r="P57" s="47">
        <f t="shared" si="15"/>
        <v>0.11547344110854504</v>
      </c>
      <c r="Q57" s="35">
        <f>RANK(P57,P$57:P$58,0)</f>
        <v>1</v>
      </c>
      <c r="R57" s="149">
        <v>6</v>
      </c>
      <c r="S57" s="4">
        <f t="shared" si="16"/>
        <v>6.9284064665127029E-2</v>
      </c>
    </row>
    <row r="58" spans="1:19" s="6" customFormat="1">
      <c r="A58" s="30"/>
      <c r="B58" s="94" t="s">
        <v>103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42">
        <f>SUM(C58:M58)</f>
        <v>0</v>
      </c>
      <c r="O58" s="98">
        <v>14</v>
      </c>
      <c r="P58" s="47">
        <f t="shared" si="15"/>
        <v>0</v>
      </c>
      <c r="Q58" s="35">
        <f>RANK(P58,P$57:P$58,0)</f>
        <v>2</v>
      </c>
      <c r="R58" s="149">
        <v>0</v>
      </c>
      <c r="S58" s="4">
        <f t="shared" si="16"/>
        <v>0</v>
      </c>
    </row>
    <row r="59" spans="1:19" s="17" customFormat="1">
      <c r="A59" s="82" t="s">
        <v>42</v>
      </c>
      <c r="B59" s="83"/>
      <c r="C59" s="83">
        <f t="shared" ref="C59:N59" si="17">SUM(C57:C58)</f>
        <v>0</v>
      </c>
      <c r="D59" s="83">
        <f t="shared" si="17"/>
        <v>0</v>
      </c>
      <c r="E59" s="83">
        <f t="shared" si="17"/>
        <v>4</v>
      </c>
      <c r="F59" s="83">
        <f t="shared" si="17"/>
        <v>0</v>
      </c>
      <c r="G59" s="83">
        <f t="shared" si="17"/>
        <v>3</v>
      </c>
      <c r="H59" s="83">
        <f t="shared" si="17"/>
        <v>3</v>
      </c>
      <c r="I59" s="83">
        <f t="shared" si="17"/>
        <v>0</v>
      </c>
      <c r="J59" s="83">
        <f t="shared" si="17"/>
        <v>0</v>
      </c>
      <c r="K59" s="83">
        <f t="shared" si="17"/>
        <v>0</v>
      </c>
      <c r="L59" s="83">
        <f t="shared" si="17"/>
        <v>0</v>
      </c>
      <c r="M59" s="86">
        <f t="shared" si="17"/>
        <v>0</v>
      </c>
      <c r="N59" s="83">
        <f t="shared" si="17"/>
        <v>10</v>
      </c>
      <c r="O59" s="112">
        <v>100.6</v>
      </c>
      <c r="P59" s="114">
        <f t="shared" si="15"/>
        <v>9.9403578528827044E-2</v>
      </c>
      <c r="Q59" s="85"/>
      <c r="R59" s="22">
        <f>R57</f>
        <v>6</v>
      </c>
      <c r="S59" s="72">
        <f t="shared" si="16"/>
        <v>5.9642147117296228E-2</v>
      </c>
    </row>
    <row r="60" spans="1:19">
      <c r="A60" s="16" t="s">
        <v>43</v>
      </c>
      <c r="B60" s="25" t="s">
        <v>44</v>
      </c>
      <c r="C60" s="6">
        <v>0</v>
      </c>
      <c r="D60" s="6">
        <v>0</v>
      </c>
      <c r="E60" s="6">
        <v>0</v>
      </c>
      <c r="F60" s="6">
        <v>0.4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46">
        <f>SUM(C60:M60)</f>
        <v>0.4</v>
      </c>
      <c r="O60" s="95">
        <v>24.62</v>
      </c>
      <c r="P60" s="40">
        <f t="shared" ref="P60:P63" si="18">N60/O60</f>
        <v>1.6246953696181968E-2</v>
      </c>
      <c r="Q60" s="35">
        <f>RANK(P60,P$60:P$64,0)</f>
        <v>4</v>
      </c>
      <c r="R60" s="150">
        <v>0</v>
      </c>
      <c r="S60" s="4">
        <f t="shared" si="16"/>
        <v>0</v>
      </c>
    </row>
    <row r="61" spans="1:19">
      <c r="A61" s="16"/>
      <c r="B61" s="25" t="s">
        <v>86</v>
      </c>
      <c r="C61" s="6"/>
      <c r="D61" s="6">
        <v>0</v>
      </c>
      <c r="E61" s="6">
        <v>1</v>
      </c>
      <c r="F61" s="6">
        <v>0</v>
      </c>
      <c r="G61" s="6">
        <v>0.97</v>
      </c>
      <c r="H61" s="6">
        <v>0</v>
      </c>
      <c r="I61" s="6">
        <v>0</v>
      </c>
      <c r="J61" s="6"/>
      <c r="K61" s="6"/>
      <c r="L61" s="6"/>
      <c r="M61" s="6"/>
      <c r="N61" s="45">
        <f>SUM(C61:M61)</f>
        <v>1.97</v>
      </c>
      <c r="O61" s="96">
        <v>129.19999999999999</v>
      </c>
      <c r="P61" s="41">
        <f>N61/O61</f>
        <v>1.5247678018575853E-2</v>
      </c>
      <c r="Q61" s="32">
        <f>RANK(P61,P$60:P$64,0)</f>
        <v>5</v>
      </c>
      <c r="R61" s="150">
        <v>0</v>
      </c>
      <c r="S61" s="4">
        <f t="shared" si="16"/>
        <v>0</v>
      </c>
    </row>
    <row r="62" spans="1:19">
      <c r="A62" s="16"/>
      <c r="B62" s="25" t="s">
        <v>45</v>
      </c>
      <c r="C62" s="6">
        <v>0</v>
      </c>
      <c r="D62" s="6">
        <v>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45">
        <f t="shared" ref="N62:N63" si="19">SUM(C62:M62)</f>
        <v>1</v>
      </c>
      <c r="O62" s="96">
        <v>17.62</v>
      </c>
      <c r="P62" s="41">
        <f t="shared" si="18"/>
        <v>5.6753688989784334E-2</v>
      </c>
      <c r="Q62" s="32">
        <f>RANK(P62,P$60:P$64,0)</f>
        <v>2</v>
      </c>
      <c r="R62" s="150">
        <v>1</v>
      </c>
      <c r="S62" s="4">
        <f t="shared" si="16"/>
        <v>5.6753688989784334E-2</v>
      </c>
    </row>
    <row r="63" spans="1:19">
      <c r="A63" s="16"/>
      <c r="B63" s="25" t="s">
        <v>46</v>
      </c>
      <c r="C63" s="148">
        <v>0</v>
      </c>
      <c r="D63" s="148">
        <v>0</v>
      </c>
      <c r="E63" s="148">
        <v>1</v>
      </c>
      <c r="F63" s="148">
        <v>0</v>
      </c>
      <c r="G63" s="148">
        <v>0.6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45">
        <f t="shared" si="19"/>
        <v>1.6</v>
      </c>
      <c r="O63" s="96">
        <v>64.45</v>
      </c>
      <c r="P63" s="41">
        <f t="shared" si="18"/>
        <v>2.482544608223429E-2</v>
      </c>
      <c r="Q63" s="32">
        <f>RANK(P63,P$60:P$64,0)</f>
        <v>3</v>
      </c>
      <c r="R63" s="150">
        <v>1</v>
      </c>
      <c r="S63" s="4">
        <f t="shared" si="16"/>
        <v>1.5515903801396431E-2</v>
      </c>
    </row>
    <row r="64" spans="1:19">
      <c r="A64" s="16"/>
      <c r="B64" s="25" t="s">
        <v>47</v>
      </c>
      <c r="C64" s="148">
        <v>0</v>
      </c>
      <c r="D64" s="148">
        <v>0</v>
      </c>
      <c r="E64" s="148">
        <v>1</v>
      </c>
      <c r="F64" s="148">
        <v>1</v>
      </c>
      <c r="G64" s="148"/>
      <c r="H64" s="148"/>
      <c r="I64" s="148"/>
      <c r="J64" s="148"/>
      <c r="K64" s="148"/>
      <c r="L64" s="148"/>
      <c r="M64" s="148"/>
      <c r="N64" s="64">
        <f>SUM(C64:M64)</f>
        <v>2</v>
      </c>
      <c r="O64" s="99">
        <v>31</v>
      </c>
      <c r="P64" s="70">
        <f t="shared" ref="P64" si="20">N64/O64</f>
        <v>6.4516129032258063E-2</v>
      </c>
      <c r="Q64" s="71">
        <f>RANK(P64,P$60:P$64,0)</f>
        <v>1</v>
      </c>
      <c r="R64" s="150">
        <v>0</v>
      </c>
      <c r="S64" s="4">
        <f t="shared" si="16"/>
        <v>0</v>
      </c>
    </row>
    <row r="65" spans="1:19" s="17" customFormat="1">
      <c r="A65" s="82" t="s">
        <v>48</v>
      </c>
      <c r="B65" s="83"/>
      <c r="C65" s="82">
        <f t="shared" ref="C65:M65" si="21">SUM(C60:C64)</f>
        <v>0</v>
      </c>
      <c r="D65" s="83">
        <f t="shared" si="21"/>
        <v>1</v>
      </c>
      <c r="E65" s="83">
        <f t="shared" si="21"/>
        <v>3</v>
      </c>
      <c r="F65" s="83">
        <f t="shared" si="21"/>
        <v>1.4</v>
      </c>
      <c r="G65" s="83">
        <f t="shared" si="21"/>
        <v>1.5699999999999998</v>
      </c>
      <c r="H65" s="83">
        <f t="shared" si="21"/>
        <v>0</v>
      </c>
      <c r="I65" s="83">
        <f t="shared" si="21"/>
        <v>0</v>
      </c>
      <c r="J65" s="83">
        <f t="shared" si="21"/>
        <v>0</v>
      </c>
      <c r="K65" s="83">
        <f t="shared" si="21"/>
        <v>0</v>
      </c>
      <c r="L65" s="83">
        <f t="shared" si="21"/>
        <v>0</v>
      </c>
      <c r="M65" s="86">
        <f t="shared" si="21"/>
        <v>0</v>
      </c>
      <c r="N65" s="115">
        <f>SUM(N60:N64)</f>
        <v>6.9700000000000006</v>
      </c>
      <c r="O65" s="116">
        <v>266.89000000000004</v>
      </c>
      <c r="P65" s="117">
        <f>N65/O65</f>
        <v>2.6115628161414814E-2</v>
      </c>
      <c r="Q65" s="118"/>
      <c r="R65" s="22">
        <f>SUM(R60:R64)</f>
        <v>2</v>
      </c>
      <c r="S65" s="72">
        <f t="shared" si="16"/>
        <v>7.4937240061448522E-3</v>
      </c>
    </row>
    <row r="66" spans="1:19">
      <c r="A66" s="16" t="s">
        <v>49</v>
      </c>
      <c r="B66" s="25" t="s">
        <v>75</v>
      </c>
      <c r="C66" s="124">
        <v>0</v>
      </c>
      <c r="D66" s="124">
        <v>0</v>
      </c>
      <c r="E66" s="124">
        <v>0</v>
      </c>
      <c r="F66" s="124">
        <v>0</v>
      </c>
      <c r="G66" s="124">
        <v>1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45">
        <f>SUM(C66:M66)</f>
        <v>1</v>
      </c>
      <c r="O66" s="95">
        <v>34.120000000000005</v>
      </c>
      <c r="P66" s="40">
        <f t="shared" ref="P66:P68" si="22">N66/O66</f>
        <v>2.9308323563892142E-2</v>
      </c>
      <c r="Q66" s="35">
        <f>RANK(P66,P$66:P$68,0)</f>
        <v>3</v>
      </c>
      <c r="R66" s="150">
        <v>1</v>
      </c>
      <c r="S66" s="4">
        <f t="shared" si="16"/>
        <v>2.9308323563892142E-2</v>
      </c>
    </row>
    <row r="67" spans="1:19">
      <c r="A67" s="16"/>
      <c r="B67" s="25" t="s">
        <v>73</v>
      </c>
      <c r="C67" s="124">
        <v>0</v>
      </c>
      <c r="D67" s="124">
        <v>0</v>
      </c>
      <c r="E67" s="124">
        <v>2</v>
      </c>
      <c r="F67" s="124">
        <v>1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48">
        <v>0</v>
      </c>
      <c r="N67" s="45">
        <f>SUM(C67:M67)</f>
        <v>3</v>
      </c>
      <c r="O67" s="96">
        <v>36.75</v>
      </c>
      <c r="P67" s="41">
        <f t="shared" si="22"/>
        <v>8.1632653061224483E-2</v>
      </c>
      <c r="Q67" s="32">
        <f t="shared" ref="Q67:Q68" si="23">RANK(P67,P$66:P$68,0)</f>
        <v>1</v>
      </c>
      <c r="R67" s="150">
        <v>0</v>
      </c>
      <c r="S67" s="4">
        <f t="shared" si="16"/>
        <v>0</v>
      </c>
    </row>
    <row r="68" spans="1:19">
      <c r="A68" s="16"/>
      <c r="B68" s="25" t="s">
        <v>50</v>
      </c>
      <c r="C68" s="124">
        <v>0</v>
      </c>
      <c r="D68" s="124">
        <v>0</v>
      </c>
      <c r="E68" s="124">
        <v>0.18</v>
      </c>
      <c r="F68" s="124">
        <v>2</v>
      </c>
      <c r="G68" s="124">
        <v>0.19</v>
      </c>
      <c r="H68" s="124">
        <v>0.6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42">
        <f>SUM(C68:M68)</f>
        <v>2.97</v>
      </c>
      <c r="O68" s="96">
        <v>95.61</v>
      </c>
      <c r="P68" s="41">
        <f t="shared" si="22"/>
        <v>3.1063696266080958E-2</v>
      </c>
      <c r="Q68" s="32">
        <f t="shared" si="23"/>
        <v>2</v>
      </c>
      <c r="R68" s="150">
        <v>1</v>
      </c>
      <c r="S68" s="4">
        <f t="shared" si="16"/>
        <v>1.0459156991946449E-2</v>
      </c>
    </row>
    <row r="69" spans="1:19" s="17" customFormat="1">
      <c r="A69" s="82" t="s">
        <v>51</v>
      </c>
      <c r="B69" s="83"/>
      <c r="C69" s="83">
        <f t="shared" ref="C69:M69" si="24">SUM(C66:C68)</f>
        <v>0</v>
      </c>
      <c r="D69" s="83">
        <f t="shared" si="24"/>
        <v>0</v>
      </c>
      <c r="E69" s="83">
        <f t="shared" si="24"/>
        <v>2.1800000000000002</v>
      </c>
      <c r="F69" s="83">
        <f t="shared" si="24"/>
        <v>3</v>
      </c>
      <c r="G69" s="83">
        <f t="shared" si="24"/>
        <v>1.19</v>
      </c>
      <c r="H69" s="83">
        <f t="shared" si="24"/>
        <v>0.6</v>
      </c>
      <c r="I69" s="83">
        <f t="shared" si="24"/>
        <v>0</v>
      </c>
      <c r="J69" s="83">
        <f t="shared" si="24"/>
        <v>0</v>
      </c>
      <c r="K69" s="83">
        <f t="shared" si="24"/>
        <v>0</v>
      </c>
      <c r="L69" s="83">
        <f t="shared" si="24"/>
        <v>0</v>
      </c>
      <c r="M69" s="83">
        <f t="shared" si="24"/>
        <v>0</v>
      </c>
      <c r="N69" s="83">
        <f>SUM(N66:N68)</f>
        <v>6.9700000000000006</v>
      </c>
      <c r="O69" s="112">
        <v>166.48</v>
      </c>
      <c r="P69" s="113">
        <f>N69/O69</f>
        <v>4.1866890917827977E-2</v>
      </c>
      <c r="Q69" s="86"/>
      <c r="R69" s="22">
        <f>SUM(R66:R68)</f>
        <v>2</v>
      </c>
      <c r="S69" s="72">
        <f t="shared" si="16"/>
        <v>1.201345506967804E-2</v>
      </c>
    </row>
    <row r="70" spans="1:19" s="17" customFormat="1">
      <c r="A70" s="119" t="s">
        <v>52</v>
      </c>
      <c r="B70" s="120"/>
      <c r="C70" s="121">
        <f t="shared" ref="C70:N70" si="25">SUM(C56,C59,C65,C69)</f>
        <v>0.75</v>
      </c>
      <c r="D70" s="121">
        <f t="shared" si="25"/>
        <v>4.3899999999999997</v>
      </c>
      <c r="E70" s="121">
        <f t="shared" si="25"/>
        <v>54.050000000000004</v>
      </c>
      <c r="F70" s="121">
        <f t="shared" si="25"/>
        <v>69.75</v>
      </c>
      <c r="G70" s="121">
        <f t="shared" si="25"/>
        <v>48.51</v>
      </c>
      <c r="H70" s="121">
        <f t="shared" si="25"/>
        <v>13.819999999999999</v>
      </c>
      <c r="I70" s="121">
        <f t="shared" si="25"/>
        <v>5</v>
      </c>
      <c r="J70" s="121">
        <f t="shared" si="25"/>
        <v>1</v>
      </c>
      <c r="K70" s="121">
        <f t="shared" si="25"/>
        <v>0</v>
      </c>
      <c r="L70" s="121">
        <f t="shared" si="25"/>
        <v>0</v>
      </c>
      <c r="M70" s="121">
        <f t="shared" si="25"/>
        <v>0</v>
      </c>
      <c r="N70" s="121">
        <f t="shared" si="25"/>
        <v>197.27</v>
      </c>
      <c r="O70" s="121">
        <v>3105.44</v>
      </c>
      <c r="P70" s="122">
        <f>N70/O70</f>
        <v>6.3524009480138088E-2</v>
      </c>
      <c r="Q70" s="123"/>
      <c r="R70" s="22">
        <f>R56+R59+R65+R69</f>
        <v>114.05000000000001</v>
      </c>
      <c r="S70" s="72">
        <f t="shared" ref="S70" si="26">R70/O70</f>
        <v>3.6725874594260396E-2</v>
      </c>
    </row>
    <row r="71" spans="1:1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3"/>
      <c r="P71" s="14"/>
      <c r="Q71" s="9"/>
      <c r="R71" s="6"/>
      <c r="S71" s="6"/>
    </row>
    <row r="72" spans="1:19">
      <c r="N72" s="7"/>
      <c r="R72" s="6"/>
      <c r="S72" s="6"/>
    </row>
    <row r="73" spans="1:19">
      <c r="R73" s="6"/>
      <c r="S73" s="6"/>
    </row>
    <row r="74" spans="1:19">
      <c r="R74" s="6"/>
      <c r="S74" s="6"/>
    </row>
    <row r="75" spans="1:19">
      <c r="R75" s="6"/>
      <c r="S75" s="6"/>
    </row>
    <row r="76" spans="1:19">
      <c r="R76" s="6"/>
      <c r="S76" s="6"/>
    </row>
    <row r="77" spans="1:19">
      <c r="R77" s="6"/>
      <c r="S77" s="6"/>
    </row>
    <row r="78" spans="1:19">
      <c r="R78" s="6"/>
      <c r="S78" s="6"/>
    </row>
    <row r="79" spans="1:19">
      <c r="R79" s="6"/>
      <c r="S79" s="6"/>
    </row>
    <row r="80" spans="1:19">
      <c r="R80" s="6"/>
      <c r="S80" s="6"/>
    </row>
    <row r="81" spans="18:19">
      <c r="R81" s="6"/>
      <c r="S81" s="6"/>
    </row>
    <row r="82" spans="18:19">
      <c r="R82" s="6"/>
      <c r="S82" s="6"/>
    </row>
    <row r="83" spans="18:19">
      <c r="R83" s="6"/>
      <c r="S83" s="6"/>
    </row>
    <row r="84" spans="18:19">
      <c r="R84" s="6"/>
      <c r="S84" s="6"/>
    </row>
    <row r="85" spans="18:19">
      <c r="R85" s="6"/>
      <c r="S85" s="6"/>
    </row>
    <row r="86" spans="18:19">
      <c r="R86" s="6"/>
      <c r="S86" s="6"/>
    </row>
    <row r="87" spans="18:19">
      <c r="R87" s="6"/>
      <c r="S87" s="6"/>
    </row>
    <row r="88" spans="18:19">
      <c r="R88" s="6"/>
      <c r="S88" s="6"/>
    </row>
    <row r="89" spans="18:19">
      <c r="R89" s="6"/>
      <c r="S89" s="6"/>
    </row>
    <row r="90" spans="18:19">
      <c r="R90" s="6"/>
      <c r="S90" s="6"/>
    </row>
    <row r="91" spans="18:19">
      <c r="R91" s="6"/>
      <c r="S91" s="6"/>
    </row>
    <row r="92" spans="18:19">
      <c r="R92" s="6"/>
      <c r="S92" s="6"/>
    </row>
    <row r="93" spans="18:19">
      <c r="R93" s="6"/>
      <c r="S93" s="6"/>
    </row>
    <row r="94" spans="18:19">
      <c r="R94" s="6"/>
      <c r="S94" s="6"/>
    </row>
    <row r="95" spans="18:19">
      <c r="R95" s="6"/>
      <c r="S95" s="6"/>
    </row>
    <row r="96" spans="18:19">
      <c r="R96" s="6"/>
      <c r="S96" s="6"/>
    </row>
    <row r="97" spans="18:19">
      <c r="R97" s="6"/>
      <c r="S97" s="6"/>
    </row>
    <row r="98" spans="18:19">
      <c r="R98" s="6"/>
      <c r="S98" s="6"/>
    </row>
    <row r="99" spans="18:19">
      <c r="R99" s="6"/>
      <c r="S99" s="6"/>
    </row>
    <row r="100" spans="18:19">
      <c r="R100" s="6"/>
      <c r="S100" s="6"/>
    </row>
    <row r="101" spans="18:19">
      <c r="R101" s="6"/>
      <c r="S101" s="6"/>
    </row>
    <row r="102" spans="18:19">
      <c r="R102" s="6"/>
      <c r="S102" s="6"/>
    </row>
    <row r="103" spans="18:19">
      <c r="R103" s="6"/>
      <c r="S103" s="6"/>
    </row>
    <row r="104" spans="18:19">
      <c r="R104" s="6"/>
      <c r="S104" s="6"/>
    </row>
    <row r="105" spans="18:19">
      <c r="R105" s="6"/>
      <c r="S105" s="6"/>
    </row>
    <row r="106" spans="18:19">
      <c r="R106" s="6"/>
      <c r="S106" s="6"/>
    </row>
    <row r="107" spans="18:19">
      <c r="R107" s="6"/>
      <c r="S107" s="6"/>
    </row>
    <row r="108" spans="18:19">
      <c r="R108" s="6"/>
      <c r="S108" s="6"/>
    </row>
    <row r="109" spans="18:19">
      <c r="R109" s="6"/>
      <c r="S109" s="6"/>
    </row>
    <row r="110" spans="18:19">
      <c r="R110" s="6"/>
      <c r="S110" s="6"/>
    </row>
    <row r="111" spans="18:19">
      <c r="R111" s="6"/>
      <c r="S111" s="6"/>
    </row>
    <row r="112" spans="18:19">
      <c r="R112" s="6"/>
      <c r="S112" s="6"/>
    </row>
    <row r="113" spans="18:19">
      <c r="R113" s="6"/>
      <c r="S113" s="6"/>
    </row>
    <row r="114" spans="18:19">
      <c r="R114" s="6"/>
      <c r="S114" s="6"/>
    </row>
    <row r="115" spans="18:19">
      <c r="R115" s="6"/>
      <c r="S115" s="6"/>
    </row>
    <row r="116" spans="18:19">
      <c r="R116" s="6"/>
      <c r="S116" s="6"/>
    </row>
    <row r="117" spans="18:19">
      <c r="R117" s="6"/>
      <c r="S117" s="6"/>
    </row>
    <row r="118" spans="18:19">
      <c r="R118" s="6"/>
      <c r="S118" s="6"/>
    </row>
    <row r="119" spans="18:19">
      <c r="R119" s="6"/>
      <c r="S119" s="6"/>
    </row>
    <row r="120" spans="18:19">
      <c r="R120" s="6"/>
      <c r="S120" s="6"/>
    </row>
    <row r="121" spans="18:19">
      <c r="R121" s="6"/>
      <c r="S121" s="6"/>
    </row>
    <row r="122" spans="18:19">
      <c r="R122" s="6"/>
      <c r="S122" s="6"/>
    </row>
    <row r="123" spans="18:19">
      <c r="R123" s="6"/>
      <c r="S123" s="6"/>
    </row>
    <row r="124" spans="18:19">
      <c r="R124" s="6"/>
      <c r="S124" s="6"/>
    </row>
    <row r="125" spans="18:19">
      <c r="R125" s="6"/>
      <c r="S125" s="6"/>
    </row>
    <row r="126" spans="18:19">
      <c r="R126" s="6"/>
      <c r="S126" s="6"/>
    </row>
    <row r="127" spans="18:19">
      <c r="R127" s="6"/>
      <c r="S127" s="6"/>
    </row>
    <row r="128" spans="18:19">
      <c r="R128" s="6"/>
      <c r="S128" s="6"/>
    </row>
    <row r="129" spans="18:19">
      <c r="R129" s="6"/>
      <c r="S129" s="6"/>
    </row>
    <row r="130" spans="18:19">
      <c r="R130" s="6"/>
      <c r="S130" s="6"/>
    </row>
    <row r="131" spans="18:19">
      <c r="R131" s="6"/>
      <c r="S131" s="6"/>
    </row>
    <row r="132" spans="18:19">
      <c r="R132" s="6"/>
      <c r="S132" s="6"/>
    </row>
    <row r="133" spans="18:19">
      <c r="R133" s="6"/>
      <c r="S133" s="6"/>
    </row>
    <row r="134" spans="18:19">
      <c r="R134" s="6"/>
      <c r="S134" s="6"/>
    </row>
    <row r="135" spans="18:19">
      <c r="R135" s="6"/>
      <c r="S135" s="6"/>
    </row>
    <row r="136" spans="18:19">
      <c r="R136" s="6"/>
      <c r="S136" s="6"/>
    </row>
    <row r="137" spans="18:19">
      <c r="R137" s="6"/>
      <c r="S137" s="6"/>
    </row>
    <row r="138" spans="18:19">
      <c r="R138" s="6"/>
      <c r="S138" s="6"/>
    </row>
    <row r="139" spans="18:19">
      <c r="R139" s="6"/>
      <c r="S139" s="6"/>
    </row>
    <row r="140" spans="18:19">
      <c r="R140" s="6"/>
      <c r="S140" s="6"/>
    </row>
    <row r="141" spans="18:19">
      <c r="R141" s="6"/>
      <c r="S141" s="6"/>
    </row>
    <row r="142" spans="18:19">
      <c r="R142" s="6"/>
      <c r="S142" s="6"/>
    </row>
    <row r="143" spans="18:19">
      <c r="R143" s="6"/>
      <c r="S143" s="6"/>
    </row>
    <row r="144" spans="18:19">
      <c r="R144" s="6"/>
      <c r="S144" s="6"/>
    </row>
    <row r="145" spans="18:19">
      <c r="R145" s="6"/>
      <c r="S145" s="6"/>
    </row>
    <row r="146" spans="18:19">
      <c r="R146" s="6"/>
      <c r="S146" s="6"/>
    </row>
    <row r="147" spans="18:19">
      <c r="R147" s="6"/>
      <c r="S147" s="6"/>
    </row>
    <row r="148" spans="18:19">
      <c r="R148" s="6"/>
      <c r="S148" s="6"/>
    </row>
    <row r="149" spans="18:19">
      <c r="R149" s="6"/>
      <c r="S149" s="6"/>
    </row>
    <row r="150" spans="18:19">
      <c r="R150" s="6"/>
      <c r="S150" s="6"/>
    </row>
    <row r="151" spans="18:19">
      <c r="R151" s="6"/>
      <c r="S151" s="6"/>
    </row>
    <row r="152" spans="18:19">
      <c r="R152" s="6"/>
      <c r="S152" s="6"/>
    </row>
    <row r="153" spans="18:19">
      <c r="R153" s="6"/>
      <c r="S153" s="6"/>
    </row>
    <row r="154" spans="18:19">
      <c r="R154" s="6"/>
      <c r="S154" s="6"/>
    </row>
    <row r="155" spans="18:19">
      <c r="R155" s="6"/>
      <c r="S155" s="6"/>
    </row>
    <row r="156" spans="18:19">
      <c r="R156" s="6"/>
      <c r="S156" s="6"/>
    </row>
    <row r="157" spans="18:19">
      <c r="R157" s="6"/>
      <c r="S157" s="6"/>
    </row>
    <row r="158" spans="18:19">
      <c r="R158" s="6"/>
      <c r="S158" s="6"/>
    </row>
    <row r="159" spans="18:19">
      <c r="R159" s="6"/>
      <c r="S159" s="6"/>
    </row>
    <row r="160" spans="18:19">
      <c r="R160" s="6"/>
      <c r="S160" s="6"/>
    </row>
    <row r="161" spans="18:19">
      <c r="R161" s="6"/>
      <c r="S161" s="6"/>
    </row>
    <row r="162" spans="18:19">
      <c r="R162" s="6"/>
      <c r="S162" s="6"/>
    </row>
    <row r="163" spans="18:19">
      <c r="R163" s="6"/>
      <c r="S163" s="6"/>
    </row>
    <row r="164" spans="18:19">
      <c r="R164" s="6"/>
      <c r="S164" s="6"/>
    </row>
    <row r="165" spans="18:19">
      <c r="R165" s="6"/>
      <c r="S165" s="6"/>
    </row>
    <row r="166" spans="18:19">
      <c r="R166" s="6"/>
      <c r="S166" s="6"/>
    </row>
    <row r="167" spans="18:19">
      <c r="R167" s="6"/>
      <c r="S167" s="6"/>
    </row>
    <row r="168" spans="18:19">
      <c r="R168" s="6"/>
      <c r="S168" s="6"/>
    </row>
    <row r="169" spans="18:19">
      <c r="R169" s="6"/>
      <c r="S169" s="6"/>
    </row>
    <row r="170" spans="18:19">
      <c r="R170" s="6"/>
      <c r="S170" s="6"/>
    </row>
    <row r="171" spans="18:19">
      <c r="R171" s="6"/>
      <c r="S171" s="6"/>
    </row>
    <row r="172" spans="18:19">
      <c r="R172" s="6"/>
      <c r="S172" s="6"/>
    </row>
    <row r="173" spans="18:19">
      <c r="R173" s="6"/>
      <c r="S173" s="6"/>
    </row>
    <row r="174" spans="18:19">
      <c r="R174" s="6"/>
      <c r="S174" s="6"/>
    </row>
    <row r="175" spans="18:19">
      <c r="R175" s="6"/>
      <c r="S175" s="6"/>
    </row>
    <row r="176" spans="18:19">
      <c r="R176" s="6"/>
      <c r="S176" s="6"/>
    </row>
    <row r="177" spans="18:19">
      <c r="R177" s="6"/>
      <c r="S177" s="6"/>
    </row>
    <row r="178" spans="18:19">
      <c r="R178" s="6"/>
      <c r="S178" s="6"/>
    </row>
    <row r="179" spans="18:19">
      <c r="R179" s="6"/>
      <c r="S179" s="6"/>
    </row>
    <row r="180" spans="18:19">
      <c r="R180" s="6"/>
      <c r="S180" s="6"/>
    </row>
    <row r="181" spans="18:19">
      <c r="R181" s="6"/>
      <c r="S181" s="6"/>
    </row>
    <row r="182" spans="18:19">
      <c r="R182" s="6"/>
      <c r="S182" s="6"/>
    </row>
    <row r="183" spans="18:19">
      <c r="R183" s="6"/>
      <c r="S183" s="6"/>
    </row>
    <row r="184" spans="18:19">
      <c r="R184" s="6"/>
      <c r="S184" s="6"/>
    </row>
    <row r="185" spans="18:19">
      <c r="R185" s="6"/>
      <c r="S185" s="6"/>
    </row>
    <row r="186" spans="18:19">
      <c r="R186" s="6"/>
      <c r="S186" s="6"/>
    </row>
    <row r="187" spans="18:19">
      <c r="R187" s="6"/>
      <c r="S187" s="6"/>
    </row>
    <row r="188" spans="18:19">
      <c r="R188" s="6"/>
      <c r="S188" s="6"/>
    </row>
    <row r="189" spans="18:19">
      <c r="R189" s="6"/>
      <c r="S189" s="6"/>
    </row>
    <row r="190" spans="18:19">
      <c r="R190" s="6"/>
      <c r="S190" s="6"/>
    </row>
    <row r="191" spans="18:19">
      <c r="R191" s="6"/>
      <c r="S191" s="6"/>
    </row>
    <row r="192" spans="18:19">
      <c r="R192" s="6"/>
      <c r="S192" s="6"/>
    </row>
    <row r="193" spans="18:19">
      <c r="R193" s="6"/>
      <c r="S193" s="6"/>
    </row>
    <row r="194" spans="18:19">
      <c r="R194" s="6"/>
      <c r="S194" s="6"/>
    </row>
    <row r="195" spans="18:19">
      <c r="R195" s="6"/>
      <c r="S195" s="6"/>
    </row>
    <row r="196" spans="18:19">
      <c r="R196" s="6"/>
      <c r="S196" s="6"/>
    </row>
    <row r="197" spans="18:19">
      <c r="R197" s="6"/>
      <c r="S197" s="6"/>
    </row>
    <row r="198" spans="18:19">
      <c r="R198" s="6"/>
      <c r="S198" s="6"/>
    </row>
    <row r="199" spans="18:19">
      <c r="R199" s="6"/>
      <c r="S199" s="6"/>
    </row>
    <row r="200" spans="18:19">
      <c r="R200" s="6"/>
      <c r="S200" s="6"/>
    </row>
    <row r="201" spans="18:19">
      <c r="R201" s="6"/>
      <c r="S201" s="6"/>
    </row>
    <row r="202" spans="18:19">
      <c r="R202" s="6"/>
      <c r="S202" s="6"/>
    </row>
    <row r="203" spans="18:19">
      <c r="R203" s="6"/>
      <c r="S203" s="6"/>
    </row>
    <row r="204" spans="18:19">
      <c r="R204" s="6"/>
      <c r="S204" s="6"/>
    </row>
    <row r="205" spans="18:19">
      <c r="R205" s="6"/>
      <c r="S205" s="6"/>
    </row>
    <row r="206" spans="18:19">
      <c r="R206" s="6"/>
      <c r="S206" s="6"/>
    </row>
    <row r="207" spans="18:19">
      <c r="R207" s="6"/>
      <c r="S207" s="6"/>
    </row>
    <row r="208" spans="18:19">
      <c r="R208" s="6"/>
      <c r="S208" s="6"/>
    </row>
    <row r="209" spans="18:19">
      <c r="R209" s="6"/>
      <c r="S209" s="6"/>
    </row>
    <row r="210" spans="18:19">
      <c r="R210" s="6"/>
      <c r="S210" s="6"/>
    </row>
    <row r="211" spans="18:19">
      <c r="R211" s="6"/>
      <c r="S211" s="6"/>
    </row>
    <row r="212" spans="18:19">
      <c r="R212" s="6"/>
      <c r="S212" s="6"/>
    </row>
    <row r="213" spans="18:19">
      <c r="R213" s="6"/>
      <c r="S213" s="6"/>
    </row>
    <row r="214" spans="18:19">
      <c r="R214" s="6"/>
      <c r="S214" s="6"/>
    </row>
    <row r="215" spans="18:19">
      <c r="R215" s="6"/>
      <c r="S215" s="6"/>
    </row>
    <row r="216" spans="18:19">
      <c r="R216" s="6"/>
      <c r="S216" s="6"/>
    </row>
    <row r="217" spans="18:19">
      <c r="R217" s="6"/>
      <c r="S217" s="6"/>
    </row>
    <row r="218" spans="18:19">
      <c r="R218" s="6"/>
      <c r="S218" s="6"/>
    </row>
    <row r="219" spans="18:19">
      <c r="R219" s="6"/>
      <c r="S219" s="6"/>
    </row>
    <row r="220" spans="18:19">
      <c r="R220" s="6"/>
      <c r="S220" s="6"/>
    </row>
    <row r="221" spans="18:19">
      <c r="R221" s="6"/>
      <c r="S221" s="6"/>
    </row>
    <row r="222" spans="18:19">
      <c r="R222" s="6"/>
      <c r="S222" s="6"/>
    </row>
    <row r="223" spans="18:19">
      <c r="R223" s="6"/>
      <c r="S223" s="6"/>
    </row>
    <row r="224" spans="18:19">
      <c r="R224" s="6"/>
      <c r="S224" s="6"/>
    </row>
    <row r="225" spans="18:19">
      <c r="R225" s="6"/>
      <c r="S225" s="6"/>
    </row>
    <row r="226" spans="18:19">
      <c r="R226" s="6"/>
      <c r="S226" s="6"/>
    </row>
    <row r="227" spans="18:19">
      <c r="R227" s="6"/>
      <c r="S227" s="6"/>
    </row>
    <row r="228" spans="18:19">
      <c r="R228" s="6"/>
      <c r="S228" s="6"/>
    </row>
    <row r="229" spans="18:19">
      <c r="R229" s="6"/>
      <c r="S229" s="6"/>
    </row>
    <row r="230" spans="18:19">
      <c r="R230" s="6"/>
      <c r="S230" s="6"/>
    </row>
    <row r="231" spans="18:19">
      <c r="R231" s="6"/>
      <c r="S231" s="6"/>
    </row>
    <row r="232" spans="18:19">
      <c r="R232" s="6"/>
      <c r="S232" s="6"/>
    </row>
    <row r="233" spans="18:19">
      <c r="R233" s="6"/>
      <c r="S233" s="6"/>
    </row>
    <row r="234" spans="18:19">
      <c r="R234" s="6"/>
      <c r="S234" s="6"/>
    </row>
    <row r="235" spans="18:19">
      <c r="R235" s="6"/>
      <c r="S235" s="6"/>
    </row>
    <row r="236" spans="18:19">
      <c r="R236" s="6"/>
      <c r="S236" s="6"/>
    </row>
    <row r="237" spans="18:19">
      <c r="R237" s="6"/>
      <c r="S237" s="6"/>
    </row>
    <row r="238" spans="18:19">
      <c r="R238" s="6"/>
      <c r="S238" s="6"/>
    </row>
    <row r="239" spans="18:19">
      <c r="R239" s="6"/>
      <c r="S239" s="6"/>
    </row>
    <row r="240" spans="18:19">
      <c r="R240" s="6"/>
      <c r="S240" s="6"/>
    </row>
    <row r="241" spans="18:19">
      <c r="R241" s="6"/>
      <c r="S241" s="6"/>
    </row>
    <row r="242" spans="18:19">
      <c r="R242" s="6"/>
      <c r="S242" s="6"/>
    </row>
    <row r="243" spans="18:19">
      <c r="R243" s="6"/>
      <c r="S243" s="6"/>
    </row>
    <row r="244" spans="18:19">
      <c r="R244" s="6"/>
      <c r="S244" s="6"/>
    </row>
    <row r="245" spans="18:19">
      <c r="R245" s="6"/>
      <c r="S245" s="6"/>
    </row>
    <row r="246" spans="18:19">
      <c r="R246" s="6"/>
      <c r="S246" s="6"/>
    </row>
    <row r="247" spans="18:19">
      <c r="R247" s="6"/>
      <c r="S247" s="6"/>
    </row>
    <row r="248" spans="18:19">
      <c r="R248" s="6"/>
      <c r="S248" s="6"/>
    </row>
    <row r="249" spans="18:19">
      <c r="R249" s="6"/>
      <c r="S249" s="6"/>
    </row>
    <row r="250" spans="18:19">
      <c r="R250" s="6"/>
      <c r="S250" s="6"/>
    </row>
    <row r="251" spans="18:19">
      <c r="R251" s="6"/>
      <c r="S251" s="6"/>
    </row>
    <row r="252" spans="18:19">
      <c r="R252" s="6"/>
      <c r="S252" s="6"/>
    </row>
    <row r="253" spans="18:19">
      <c r="R253" s="6"/>
      <c r="S253" s="6"/>
    </row>
    <row r="254" spans="18:19">
      <c r="R254" s="6"/>
      <c r="S254" s="6"/>
    </row>
    <row r="255" spans="18:19">
      <c r="R255" s="6"/>
      <c r="S255" s="6"/>
    </row>
    <row r="256" spans="18:19">
      <c r="R256" s="6"/>
      <c r="S256" s="6"/>
    </row>
    <row r="257" spans="18:19">
      <c r="R257" s="6"/>
      <c r="S257" s="6"/>
    </row>
    <row r="258" spans="18:19">
      <c r="R258" s="6"/>
      <c r="S258" s="6"/>
    </row>
    <row r="259" spans="18:19">
      <c r="R259" s="6"/>
      <c r="S259" s="6"/>
    </row>
    <row r="260" spans="18:19">
      <c r="R260" s="6"/>
      <c r="S260" s="6"/>
    </row>
    <row r="261" spans="18:19">
      <c r="R261" s="6"/>
      <c r="S261" s="6"/>
    </row>
    <row r="262" spans="18:19">
      <c r="R262" s="6"/>
      <c r="S262" s="6"/>
    </row>
    <row r="263" spans="18:19">
      <c r="R263" s="6"/>
      <c r="S263" s="6"/>
    </row>
    <row r="264" spans="18:19">
      <c r="R264" s="6"/>
      <c r="S264" s="6"/>
    </row>
    <row r="265" spans="18:19">
      <c r="R265" s="6"/>
      <c r="S265" s="6"/>
    </row>
    <row r="266" spans="18:19">
      <c r="R266" s="6"/>
      <c r="S266" s="6"/>
    </row>
    <row r="267" spans="18:19">
      <c r="R267" s="6"/>
      <c r="S267" s="6"/>
    </row>
    <row r="268" spans="18:19">
      <c r="R268" s="6"/>
      <c r="S268" s="6"/>
    </row>
    <row r="269" spans="18:19">
      <c r="R269" s="6"/>
      <c r="S269" s="6"/>
    </row>
    <row r="270" spans="18:19">
      <c r="R270" s="6"/>
      <c r="S270" s="6"/>
    </row>
    <row r="271" spans="18:19">
      <c r="R271" s="6"/>
      <c r="S271" s="6"/>
    </row>
    <row r="272" spans="18:19">
      <c r="R272" s="6"/>
      <c r="S272" s="6"/>
    </row>
    <row r="273" spans="18:19">
      <c r="R273" s="6"/>
      <c r="S273" s="6"/>
    </row>
    <row r="274" spans="18:19">
      <c r="R274" s="6"/>
      <c r="S274" s="6"/>
    </row>
    <row r="275" spans="18:19">
      <c r="R275" s="6"/>
      <c r="S275" s="6"/>
    </row>
    <row r="276" spans="18:19">
      <c r="R276" s="6"/>
      <c r="S276" s="6"/>
    </row>
    <row r="277" spans="18:19">
      <c r="R277" s="6"/>
      <c r="S277" s="6"/>
    </row>
    <row r="278" spans="18:19">
      <c r="R278" s="6"/>
      <c r="S278" s="6"/>
    </row>
    <row r="279" spans="18:19">
      <c r="R279" s="6"/>
      <c r="S279" s="6"/>
    </row>
    <row r="280" spans="18:19">
      <c r="R280" s="6"/>
      <c r="S280" s="6"/>
    </row>
    <row r="281" spans="18:19">
      <c r="R281" s="6"/>
      <c r="S281" s="6"/>
    </row>
    <row r="282" spans="18:19">
      <c r="R282" s="6"/>
      <c r="S282" s="6"/>
    </row>
    <row r="283" spans="18:19">
      <c r="R283" s="6"/>
      <c r="S283" s="6"/>
    </row>
    <row r="284" spans="18:19">
      <c r="R284" s="6"/>
      <c r="S284" s="6"/>
    </row>
    <row r="285" spans="18:19">
      <c r="R285" s="6"/>
      <c r="S285" s="6"/>
    </row>
    <row r="286" spans="18:19">
      <c r="R286" s="6"/>
      <c r="S286" s="6"/>
    </row>
    <row r="287" spans="18:19">
      <c r="R287" s="6"/>
      <c r="S287" s="6"/>
    </row>
    <row r="288" spans="18:19">
      <c r="R288" s="6"/>
      <c r="S288" s="6"/>
    </row>
    <row r="289" spans="18:19">
      <c r="R289" s="6"/>
      <c r="S289" s="6"/>
    </row>
    <row r="290" spans="18:19">
      <c r="R290" s="6"/>
      <c r="S290" s="6"/>
    </row>
    <row r="291" spans="18:19">
      <c r="R291" s="6"/>
      <c r="S291" s="6"/>
    </row>
    <row r="292" spans="18:19">
      <c r="R292" s="6"/>
      <c r="S292" s="6"/>
    </row>
    <row r="293" spans="18:19">
      <c r="R293" s="6"/>
      <c r="S293" s="6"/>
    </row>
    <row r="294" spans="18:19">
      <c r="R294" s="6"/>
      <c r="S294" s="6"/>
    </row>
    <row r="295" spans="18:19">
      <c r="R295" s="6"/>
      <c r="S295" s="6"/>
    </row>
    <row r="296" spans="18:19">
      <c r="R296" s="6"/>
      <c r="S296" s="6"/>
    </row>
    <row r="297" spans="18:19">
      <c r="R297" s="6"/>
      <c r="S297" s="6"/>
    </row>
    <row r="298" spans="18:19">
      <c r="R298" s="6"/>
      <c r="S298" s="6"/>
    </row>
    <row r="299" spans="18:19">
      <c r="R299" s="6"/>
      <c r="S299" s="6"/>
    </row>
    <row r="300" spans="18:19">
      <c r="R300" s="6"/>
      <c r="S300" s="6"/>
    </row>
    <row r="301" spans="18:19">
      <c r="R301" s="6"/>
      <c r="S301" s="6"/>
    </row>
    <row r="302" spans="18:19">
      <c r="R302" s="6"/>
      <c r="S302" s="6"/>
    </row>
    <row r="303" spans="18:19">
      <c r="R303" s="6"/>
      <c r="S303" s="6"/>
    </row>
    <row r="304" spans="18:19">
      <c r="R304" s="6"/>
      <c r="S304" s="6"/>
    </row>
    <row r="305" spans="18:19">
      <c r="R305" s="6"/>
      <c r="S305" s="6"/>
    </row>
    <row r="306" spans="18:19">
      <c r="R306" s="6"/>
      <c r="S306" s="6"/>
    </row>
    <row r="307" spans="18:19">
      <c r="R307" s="6"/>
      <c r="S307" s="6"/>
    </row>
    <row r="308" spans="18:19">
      <c r="R308" s="6"/>
      <c r="S308" s="6"/>
    </row>
    <row r="309" spans="18:19">
      <c r="R309" s="6"/>
      <c r="S309" s="6"/>
    </row>
    <row r="310" spans="18:19">
      <c r="R310" s="6"/>
      <c r="S310" s="6"/>
    </row>
    <row r="311" spans="18:19">
      <c r="R311" s="6"/>
      <c r="S311" s="6"/>
    </row>
    <row r="312" spans="18:19">
      <c r="R312" s="6"/>
      <c r="S312" s="6"/>
    </row>
    <row r="313" spans="18:19">
      <c r="R313" s="6"/>
      <c r="S313" s="6"/>
    </row>
    <row r="314" spans="18:19">
      <c r="R314" s="6"/>
      <c r="S314" s="6"/>
    </row>
    <row r="315" spans="18:19">
      <c r="R315" s="6"/>
      <c r="S315" s="6"/>
    </row>
    <row r="316" spans="18:19">
      <c r="R316" s="6"/>
      <c r="S316" s="6"/>
    </row>
    <row r="317" spans="18:19">
      <c r="R317" s="6"/>
      <c r="S317" s="6"/>
    </row>
    <row r="318" spans="18:19">
      <c r="R318" s="6"/>
      <c r="S318" s="6"/>
    </row>
    <row r="319" spans="18:19">
      <c r="R319" s="6"/>
      <c r="S319" s="6"/>
    </row>
    <row r="320" spans="18:19">
      <c r="R320" s="6"/>
      <c r="S320" s="6"/>
    </row>
    <row r="321" spans="18:19">
      <c r="R321" s="6"/>
      <c r="S321" s="6"/>
    </row>
    <row r="322" spans="18:19">
      <c r="R322" s="6"/>
      <c r="S322" s="6"/>
    </row>
    <row r="323" spans="18:19">
      <c r="R323" s="6"/>
      <c r="S323" s="6"/>
    </row>
    <row r="324" spans="18:19">
      <c r="R324" s="6"/>
      <c r="S324" s="6"/>
    </row>
    <row r="325" spans="18:19">
      <c r="R325" s="6"/>
      <c r="S325" s="6"/>
    </row>
    <row r="326" spans="18:19">
      <c r="R326" s="6"/>
      <c r="S326" s="6"/>
    </row>
    <row r="327" spans="18:19">
      <c r="R327" s="6"/>
      <c r="S327" s="6"/>
    </row>
    <row r="328" spans="18:19">
      <c r="R328" s="6"/>
      <c r="S328" s="6"/>
    </row>
    <row r="329" spans="18:19">
      <c r="R329" s="6"/>
      <c r="S329" s="6"/>
    </row>
    <row r="330" spans="18:19">
      <c r="R330" s="6"/>
      <c r="S330" s="6"/>
    </row>
    <row r="331" spans="18:19">
      <c r="R331" s="6"/>
      <c r="S331" s="6"/>
    </row>
    <row r="332" spans="18:19">
      <c r="R332" s="6"/>
      <c r="S332" s="6"/>
    </row>
    <row r="333" spans="18:19">
      <c r="R333" s="6"/>
      <c r="S333" s="6"/>
    </row>
    <row r="334" spans="18:19">
      <c r="R334" s="6"/>
      <c r="S334" s="6"/>
    </row>
    <row r="335" spans="18:19">
      <c r="R335" s="6"/>
      <c r="S335" s="6"/>
    </row>
    <row r="336" spans="18:19">
      <c r="R336" s="6"/>
      <c r="S336" s="6"/>
    </row>
    <row r="337" spans="18:19">
      <c r="R337" s="6"/>
      <c r="S337" s="6"/>
    </row>
    <row r="338" spans="18:19">
      <c r="R338" s="6"/>
      <c r="S338" s="6"/>
    </row>
    <row r="339" spans="18:19">
      <c r="R339" s="6"/>
      <c r="S339" s="6"/>
    </row>
    <row r="340" spans="18:19">
      <c r="R340" s="6"/>
      <c r="S340" s="6"/>
    </row>
    <row r="341" spans="18:19">
      <c r="R341" s="6"/>
      <c r="S341" s="6"/>
    </row>
    <row r="342" spans="18:19">
      <c r="R342" s="6"/>
      <c r="S342" s="6"/>
    </row>
    <row r="343" spans="18:19">
      <c r="R343" s="6"/>
      <c r="S343" s="6"/>
    </row>
    <row r="344" spans="18:19">
      <c r="R344" s="6"/>
      <c r="S344" s="6"/>
    </row>
  </sheetData>
  <sortState ref="B6:S54">
    <sortCondition ref="B6:B54"/>
  </sortState>
  <printOptions gridLines="1"/>
  <pageMargins left="0.25" right="0.25" top="0.75" bottom="0.75" header="0.3" footer="0.3"/>
  <pageSetup paperSize="9" scale="81" fitToHeight="6" orientation="landscape" r:id="rId1"/>
  <ignoredErrors>
    <ignoredError sqref="C56:G56 L56" formulaRange="1"/>
    <ignoredError sqref="N56 N59 N6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zoomScale="90" zoomScaleNormal="90" workbookViewId="0"/>
  </sheetViews>
  <sheetFormatPr baseColWidth="10" defaultColWidth="8.83203125" defaultRowHeight="15"/>
  <cols>
    <col min="1" max="1" width="15.6640625" style="16" customWidth="1"/>
    <col min="2" max="2" width="10" style="67" customWidth="1"/>
    <col min="3" max="3" width="12.6640625" style="6" customWidth="1"/>
    <col min="4" max="4" width="6.1640625" style="6" bestFit="1" customWidth="1"/>
    <col min="5" max="5" width="12.6640625" style="6" customWidth="1"/>
    <col min="6" max="6" width="6.1640625" style="6" bestFit="1" customWidth="1"/>
    <col min="7" max="7" width="12.6640625" style="6" customWidth="1"/>
    <col min="8" max="8" width="6.1640625" bestFit="1" customWidth="1"/>
    <col min="9" max="9" width="13.5" customWidth="1"/>
  </cols>
  <sheetData>
    <row r="1" spans="1:10" ht="26">
      <c r="A1" s="66" t="s">
        <v>133</v>
      </c>
      <c r="C1" s="12"/>
      <c r="D1" s="12"/>
      <c r="E1" s="12"/>
      <c r="F1" s="12"/>
      <c r="G1" s="12"/>
      <c r="H1" s="9"/>
    </row>
    <row r="2" spans="1:10" ht="19">
      <c r="A2" s="20"/>
      <c r="C2" s="12"/>
      <c r="D2" s="12"/>
      <c r="E2" s="12"/>
      <c r="F2" s="12"/>
      <c r="G2" s="12"/>
      <c r="H2" s="9"/>
    </row>
    <row r="3" spans="1:10" s="33" customFormat="1" ht="48">
      <c r="A3" s="53" t="s">
        <v>3</v>
      </c>
      <c r="B3" s="103" t="s">
        <v>57</v>
      </c>
      <c r="C3" s="54" t="s">
        <v>58</v>
      </c>
      <c r="D3" s="55"/>
      <c r="E3" s="54" t="s">
        <v>59</v>
      </c>
      <c r="F3" s="55"/>
      <c r="G3" s="54" t="s">
        <v>60</v>
      </c>
      <c r="H3" s="56"/>
      <c r="I3" s="57"/>
      <c r="J3" s="57"/>
    </row>
    <row r="4" spans="1:10">
      <c r="A4" s="27" t="s">
        <v>69</v>
      </c>
      <c r="B4" s="102">
        <v>3</v>
      </c>
      <c r="C4">
        <v>0</v>
      </c>
      <c r="D4" s="41">
        <f t="shared" ref="D4:D14" si="0">C4/C$15</f>
        <v>0</v>
      </c>
      <c r="E4">
        <v>0</v>
      </c>
      <c r="F4" s="41">
        <f t="shared" ref="F4:F14" si="1">E4/E$15</f>
        <v>0</v>
      </c>
      <c r="G4">
        <v>0</v>
      </c>
      <c r="H4" s="60">
        <f t="shared" ref="H4" si="2">G4/G$15</f>
        <v>0</v>
      </c>
    </row>
    <row r="5" spans="1:10">
      <c r="A5" s="28"/>
      <c r="B5" s="104">
        <v>4</v>
      </c>
      <c r="C5">
        <v>0</v>
      </c>
      <c r="D5" s="41">
        <f t="shared" si="0"/>
        <v>0</v>
      </c>
      <c r="E5">
        <v>1</v>
      </c>
      <c r="F5" s="41">
        <f t="shared" si="1"/>
        <v>2.0833333333333332E-2</v>
      </c>
      <c r="G5">
        <v>3</v>
      </c>
      <c r="H5" s="60">
        <f t="shared" ref="H5" si="3">G5/G$15</f>
        <v>1.948051948051948E-2</v>
      </c>
    </row>
    <row r="6" spans="1:10">
      <c r="A6" s="28"/>
      <c r="B6" s="104">
        <v>5</v>
      </c>
      <c r="C6">
        <v>3</v>
      </c>
      <c r="D6" s="41">
        <f t="shared" si="0"/>
        <v>0.16666666666666666</v>
      </c>
      <c r="E6">
        <v>8</v>
      </c>
      <c r="F6" s="41">
        <f t="shared" si="1"/>
        <v>0.16666666666666666</v>
      </c>
      <c r="G6">
        <v>22</v>
      </c>
      <c r="H6" s="60">
        <f t="shared" ref="H6" si="4">G6/G$15</f>
        <v>0.14285714285714285</v>
      </c>
    </row>
    <row r="7" spans="1:10">
      <c r="A7" s="28"/>
      <c r="B7" s="104">
        <v>6</v>
      </c>
      <c r="C7">
        <v>6</v>
      </c>
      <c r="D7" s="41">
        <f t="shared" si="0"/>
        <v>0.33333333333333331</v>
      </c>
      <c r="E7">
        <v>22</v>
      </c>
      <c r="F7" s="41">
        <f t="shared" si="1"/>
        <v>0.45833333333333331</v>
      </c>
      <c r="G7">
        <v>70</v>
      </c>
      <c r="H7" s="60">
        <f t="shared" ref="H7" si="5">G7/G$15</f>
        <v>0.45454545454545453</v>
      </c>
    </row>
    <row r="8" spans="1:10">
      <c r="A8" s="28"/>
      <c r="B8" s="104">
        <v>7</v>
      </c>
      <c r="C8">
        <v>9</v>
      </c>
      <c r="D8" s="41">
        <f t="shared" si="0"/>
        <v>0.5</v>
      </c>
      <c r="E8">
        <v>13</v>
      </c>
      <c r="F8" s="41">
        <f t="shared" si="1"/>
        <v>0.27083333333333331</v>
      </c>
      <c r="G8">
        <v>51</v>
      </c>
      <c r="H8" s="60">
        <f t="shared" ref="H8" si="6">G8/G$15</f>
        <v>0.33116883116883117</v>
      </c>
    </row>
    <row r="9" spans="1:10">
      <c r="A9" s="28"/>
      <c r="B9" s="104" t="s">
        <v>5</v>
      </c>
      <c r="C9">
        <v>0</v>
      </c>
      <c r="D9" s="41">
        <f t="shared" si="0"/>
        <v>0</v>
      </c>
      <c r="E9">
        <v>3</v>
      </c>
      <c r="F9" s="41">
        <f t="shared" si="1"/>
        <v>6.25E-2</v>
      </c>
      <c r="G9">
        <v>8</v>
      </c>
      <c r="H9" s="60">
        <f t="shared" ref="H9" si="7">G9/G$15</f>
        <v>5.1948051948051951E-2</v>
      </c>
    </row>
    <row r="10" spans="1:10">
      <c r="A10" s="28"/>
      <c r="B10" s="104" t="s">
        <v>6</v>
      </c>
      <c r="C10">
        <v>0</v>
      </c>
      <c r="D10" s="41">
        <f t="shared" si="0"/>
        <v>0</v>
      </c>
      <c r="E10">
        <v>1</v>
      </c>
      <c r="F10" s="41">
        <f t="shared" si="1"/>
        <v>2.0833333333333332E-2</v>
      </c>
      <c r="G10">
        <v>0</v>
      </c>
      <c r="H10" s="60">
        <f t="shared" ref="H10" si="8">G10/G$15</f>
        <v>0</v>
      </c>
    </row>
    <row r="11" spans="1:10">
      <c r="A11" s="28"/>
      <c r="B11" s="104" t="s">
        <v>7</v>
      </c>
      <c r="C11">
        <v>0</v>
      </c>
      <c r="D11" s="41">
        <f t="shared" si="0"/>
        <v>0</v>
      </c>
      <c r="E11">
        <v>0</v>
      </c>
      <c r="F11" s="41">
        <f t="shared" si="1"/>
        <v>0</v>
      </c>
      <c r="G11">
        <v>0</v>
      </c>
      <c r="H11" s="60">
        <f t="shared" ref="H11" si="9">G11/G$15</f>
        <v>0</v>
      </c>
    </row>
    <row r="12" spans="1:10">
      <c r="A12" s="28"/>
      <c r="B12" s="104" t="s">
        <v>53</v>
      </c>
      <c r="C12">
        <v>0</v>
      </c>
      <c r="D12" s="41">
        <f t="shared" si="0"/>
        <v>0</v>
      </c>
      <c r="E12">
        <v>0</v>
      </c>
      <c r="F12" s="41">
        <f t="shared" si="1"/>
        <v>0</v>
      </c>
      <c r="G12">
        <v>0</v>
      </c>
      <c r="H12" s="60">
        <f t="shared" ref="H12" si="10">G12/G$15</f>
        <v>0</v>
      </c>
    </row>
    <row r="13" spans="1:10">
      <c r="A13" s="28"/>
      <c r="B13" s="104">
        <v>9</v>
      </c>
      <c r="C13">
        <v>0</v>
      </c>
      <c r="D13" s="41">
        <f t="shared" si="0"/>
        <v>0</v>
      </c>
      <c r="E13">
        <v>0</v>
      </c>
      <c r="F13" s="41">
        <f t="shared" si="1"/>
        <v>0</v>
      </c>
      <c r="G13">
        <v>0</v>
      </c>
      <c r="H13" s="60">
        <f t="shared" ref="H13" si="11">G13/G$15</f>
        <v>0</v>
      </c>
    </row>
    <row r="14" spans="1:10">
      <c r="A14" s="58"/>
      <c r="B14" s="104" t="s">
        <v>8</v>
      </c>
      <c r="C14">
        <v>0</v>
      </c>
      <c r="D14" s="41">
        <f t="shared" si="0"/>
        <v>0</v>
      </c>
      <c r="E14">
        <v>0</v>
      </c>
      <c r="F14" s="41">
        <f t="shared" si="1"/>
        <v>0</v>
      </c>
      <c r="G14">
        <v>0</v>
      </c>
      <c r="H14" s="60">
        <f t="shared" ref="H14" si="12">G14/G$15</f>
        <v>0</v>
      </c>
    </row>
    <row r="15" spans="1:10" s="16" customFormat="1">
      <c r="A15" s="29" t="s">
        <v>68</v>
      </c>
      <c r="B15" s="105"/>
      <c r="C15" s="59">
        <f>SUM(C4:C14)</f>
        <v>18</v>
      </c>
      <c r="D15" s="48"/>
      <c r="E15" s="59">
        <f>SUM(E4:E14)</f>
        <v>48</v>
      </c>
      <c r="F15" s="48"/>
      <c r="G15" s="59">
        <f>SUM(G4:G14)</f>
        <v>154</v>
      </c>
      <c r="H15" s="37"/>
    </row>
    <row r="16" spans="1:10" s="16" customFormat="1">
      <c r="A16" s="26" t="s">
        <v>85</v>
      </c>
      <c r="B16" s="68"/>
      <c r="C16" s="61">
        <f>C15/'1. Total Workforce (Posts)'!$N71</f>
        <v>5.3252232156064533E-3</v>
      </c>
      <c r="D16" s="61"/>
      <c r="E16" s="61">
        <f>E15/'1. Total Workforce (Posts)'!$N71</f>
        <v>1.420059524161721E-2</v>
      </c>
      <c r="F16" s="61"/>
      <c r="G16" s="61">
        <f>G15/'1. Total Workforce (Posts)'!$N71</f>
        <v>4.5560243066855216E-2</v>
      </c>
      <c r="H16" s="62"/>
    </row>
  </sheetData>
  <printOptions gridLines="1"/>
  <pageMargins left="0.25" right="0.25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workbookViewId="0"/>
  </sheetViews>
  <sheetFormatPr baseColWidth="10" defaultColWidth="8.83203125" defaultRowHeight="15"/>
  <cols>
    <col min="1" max="1" width="13.6640625" customWidth="1"/>
    <col min="2" max="2" width="10.1640625" customWidth="1"/>
  </cols>
  <sheetData>
    <row r="1" spans="1:12" ht="26">
      <c r="A1" s="108" t="s">
        <v>133</v>
      </c>
    </row>
    <row r="3" spans="1:12" ht="72.5" customHeight="1">
      <c r="A3" s="53" t="s">
        <v>3</v>
      </c>
      <c r="B3" s="103" t="s">
        <v>57</v>
      </c>
      <c r="C3" s="153" t="s">
        <v>142</v>
      </c>
      <c r="D3" s="154"/>
      <c r="E3" s="153" t="s">
        <v>143</v>
      </c>
      <c r="F3" s="154"/>
      <c r="J3" t="s">
        <v>57</v>
      </c>
      <c r="K3" t="s">
        <v>144</v>
      </c>
      <c r="L3" t="s">
        <v>145</v>
      </c>
    </row>
    <row r="4" spans="1:12">
      <c r="A4" s="27" t="s">
        <v>69</v>
      </c>
      <c r="B4" s="102">
        <v>3</v>
      </c>
      <c r="C4">
        <v>0</v>
      </c>
      <c r="D4" s="41">
        <f t="shared" ref="D4:D14" si="0">C4/C$15</f>
        <v>0</v>
      </c>
      <c r="E4">
        <v>1</v>
      </c>
      <c r="F4" s="60">
        <f t="shared" ref="F4:F14" si="1">E4/E$15</f>
        <v>2.8571428571428571E-2</v>
      </c>
      <c r="J4" s="102">
        <v>3</v>
      </c>
      <c r="K4" s="124">
        <v>0</v>
      </c>
      <c r="L4" s="124">
        <v>1</v>
      </c>
    </row>
    <row r="5" spans="1:12">
      <c r="A5" s="28"/>
      <c r="B5" s="104">
        <v>4</v>
      </c>
      <c r="C5">
        <v>0</v>
      </c>
      <c r="D5" s="41">
        <f t="shared" si="0"/>
        <v>0</v>
      </c>
      <c r="E5">
        <v>0</v>
      </c>
      <c r="F5" s="60">
        <f t="shared" si="1"/>
        <v>0</v>
      </c>
      <c r="J5" s="104">
        <v>4</v>
      </c>
      <c r="K5" s="124">
        <v>0</v>
      </c>
      <c r="L5" s="124">
        <v>0</v>
      </c>
    </row>
    <row r="6" spans="1:12">
      <c r="A6" s="28"/>
      <c r="B6" s="104">
        <v>5</v>
      </c>
      <c r="C6">
        <v>0</v>
      </c>
      <c r="D6" s="41">
        <f t="shared" si="0"/>
        <v>0</v>
      </c>
      <c r="E6">
        <v>2</v>
      </c>
      <c r="F6" s="60">
        <f t="shared" si="1"/>
        <v>5.7142857142857141E-2</v>
      </c>
      <c r="J6" s="104">
        <v>5</v>
      </c>
      <c r="K6" s="124">
        <v>0</v>
      </c>
      <c r="L6" s="124">
        <v>2</v>
      </c>
    </row>
    <row r="7" spans="1:12">
      <c r="A7" s="28"/>
      <c r="B7" s="104">
        <v>6</v>
      </c>
      <c r="C7">
        <v>16</v>
      </c>
      <c r="D7" s="41">
        <f t="shared" si="0"/>
        <v>0.30188679245283018</v>
      </c>
      <c r="E7">
        <v>11</v>
      </c>
      <c r="F7" s="60">
        <f t="shared" si="1"/>
        <v>0.31428571428571428</v>
      </c>
      <c r="J7" s="104">
        <v>6</v>
      </c>
      <c r="K7" s="124">
        <v>16</v>
      </c>
      <c r="L7" s="124">
        <v>11</v>
      </c>
    </row>
    <row r="8" spans="1:12">
      <c r="A8" s="28"/>
      <c r="B8" s="104">
        <v>7</v>
      </c>
      <c r="C8">
        <v>14</v>
      </c>
      <c r="D8" s="41">
        <f t="shared" si="0"/>
        <v>0.26415094339622641</v>
      </c>
      <c r="E8">
        <v>12</v>
      </c>
      <c r="F8" s="60">
        <f t="shared" si="1"/>
        <v>0.34285714285714286</v>
      </c>
      <c r="J8" s="104">
        <v>7</v>
      </c>
      <c r="K8" s="124">
        <v>14</v>
      </c>
      <c r="L8" s="124">
        <v>12</v>
      </c>
    </row>
    <row r="9" spans="1:12">
      <c r="A9" s="28"/>
      <c r="B9" s="104" t="s">
        <v>5</v>
      </c>
      <c r="C9">
        <v>12</v>
      </c>
      <c r="D9" s="41">
        <f t="shared" si="0"/>
        <v>0.22641509433962265</v>
      </c>
      <c r="E9">
        <v>5</v>
      </c>
      <c r="F9" s="60">
        <f t="shared" si="1"/>
        <v>0.14285714285714285</v>
      </c>
      <c r="J9" s="104" t="s">
        <v>5</v>
      </c>
      <c r="K9" s="124">
        <v>12</v>
      </c>
      <c r="L9" s="124">
        <v>5</v>
      </c>
    </row>
    <row r="10" spans="1:12">
      <c r="A10" s="28"/>
      <c r="B10" s="104" t="s">
        <v>6</v>
      </c>
      <c r="C10">
        <v>6</v>
      </c>
      <c r="D10" s="41">
        <f t="shared" si="0"/>
        <v>0.11320754716981132</v>
      </c>
      <c r="E10">
        <v>3</v>
      </c>
      <c r="F10" s="60">
        <f t="shared" si="1"/>
        <v>8.5714285714285715E-2</v>
      </c>
      <c r="J10" s="104" t="s">
        <v>6</v>
      </c>
      <c r="K10" s="124">
        <v>6</v>
      </c>
      <c r="L10" s="124">
        <v>3</v>
      </c>
    </row>
    <row r="11" spans="1:12">
      <c r="A11" s="28"/>
      <c r="B11" s="104" t="s">
        <v>7</v>
      </c>
      <c r="C11">
        <v>2</v>
      </c>
      <c r="D11" s="41">
        <f t="shared" si="0"/>
        <v>3.7735849056603772E-2</v>
      </c>
      <c r="E11">
        <v>1</v>
      </c>
      <c r="F11" s="60">
        <f t="shared" si="1"/>
        <v>2.8571428571428571E-2</v>
      </c>
      <c r="J11" s="104" t="s">
        <v>7</v>
      </c>
      <c r="K11" s="124">
        <v>2</v>
      </c>
      <c r="L11" s="124">
        <v>1</v>
      </c>
    </row>
    <row r="12" spans="1:12">
      <c r="A12" s="28"/>
      <c r="B12" s="104" t="s">
        <v>53</v>
      </c>
      <c r="C12">
        <v>1</v>
      </c>
      <c r="D12" s="41">
        <f t="shared" si="0"/>
        <v>1.8867924528301886E-2</v>
      </c>
      <c r="E12">
        <v>0</v>
      </c>
      <c r="F12" s="60">
        <f t="shared" si="1"/>
        <v>0</v>
      </c>
      <c r="J12" s="104" t="s">
        <v>53</v>
      </c>
      <c r="K12" s="124">
        <v>1</v>
      </c>
      <c r="L12" s="124">
        <v>0</v>
      </c>
    </row>
    <row r="13" spans="1:12">
      <c r="A13" s="28"/>
      <c r="B13" s="104">
        <v>9</v>
      </c>
      <c r="C13">
        <v>1</v>
      </c>
      <c r="D13" s="41">
        <f t="shared" si="0"/>
        <v>1.8867924528301886E-2</v>
      </c>
      <c r="E13">
        <v>0</v>
      </c>
      <c r="F13" s="60">
        <f t="shared" si="1"/>
        <v>0</v>
      </c>
      <c r="J13" s="104">
        <v>9</v>
      </c>
      <c r="K13" s="124">
        <v>1</v>
      </c>
      <c r="L13" s="124">
        <v>0</v>
      </c>
    </row>
    <row r="14" spans="1:12">
      <c r="A14" s="58"/>
      <c r="B14" s="104" t="s">
        <v>8</v>
      </c>
      <c r="C14">
        <v>1</v>
      </c>
      <c r="D14" s="41">
        <f t="shared" si="0"/>
        <v>1.8867924528301886E-2</v>
      </c>
      <c r="E14">
        <v>0</v>
      </c>
      <c r="F14" s="60">
        <f t="shared" si="1"/>
        <v>0</v>
      </c>
      <c r="J14" s="104" t="s">
        <v>8</v>
      </c>
      <c r="K14" s="124">
        <v>1</v>
      </c>
      <c r="L14" s="124">
        <v>0</v>
      </c>
    </row>
    <row r="15" spans="1:12">
      <c r="A15" s="29" t="s">
        <v>107</v>
      </c>
      <c r="B15" s="105"/>
      <c r="C15" s="59">
        <f>SUM(C4:C14)</f>
        <v>53</v>
      </c>
      <c r="D15" s="48"/>
      <c r="E15" s="59">
        <f>SUM(E4:E14)</f>
        <v>35</v>
      </c>
      <c r="F15" s="49"/>
    </row>
    <row r="16" spans="1:12">
      <c r="A16" s="26" t="s">
        <v>85</v>
      </c>
      <c r="B16" s="68"/>
      <c r="C16" s="61">
        <f>C15/'1. Total Workforce (Posts)'!$N71</f>
        <v>1.5679823912619004E-2</v>
      </c>
      <c r="D16" s="61"/>
      <c r="E16" s="61">
        <f>E15/'1. Total Workforce (Posts)'!$N71</f>
        <v>1.0354600697012549E-2</v>
      </c>
      <c r="F16" s="109"/>
    </row>
  </sheetData>
  <mergeCells count="2">
    <mergeCell ref="E3:F3"/>
    <mergeCell ref="C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3"/>
  <sheetViews>
    <sheetView workbookViewId="0"/>
  </sheetViews>
  <sheetFormatPr baseColWidth="10" defaultColWidth="8.83203125" defaultRowHeight="15"/>
  <cols>
    <col min="1" max="1" width="27.6640625" customWidth="1"/>
    <col min="2" max="2" width="18" customWidth="1"/>
    <col min="3" max="3" width="17" customWidth="1"/>
    <col min="4" max="4" width="14.5" customWidth="1"/>
    <col min="5" max="5" width="13.83203125" customWidth="1"/>
    <col min="6" max="6" width="19.5" customWidth="1"/>
    <col min="7" max="7" width="22.83203125" customWidth="1"/>
  </cols>
  <sheetData>
    <row r="1" spans="1:2" s="124" customFormat="1">
      <c r="A1" s="124" t="s">
        <v>133</v>
      </c>
    </row>
    <row r="2" spans="1:2" s="124" customFormat="1"/>
    <row r="3" spans="1:2">
      <c r="A3" t="s">
        <v>118</v>
      </c>
      <c r="B3" t="s">
        <v>119</v>
      </c>
    </row>
    <row r="4" spans="1:2">
      <c r="A4" t="s">
        <v>116</v>
      </c>
      <c r="B4">
        <v>18</v>
      </c>
    </row>
    <row r="5" spans="1:2">
      <c r="A5" t="s">
        <v>110</v>
      </c>
      <c r="B5">
        <v>15</v>
      </c>
    </row>
    <row r="6" spans="1:2">
      <c r="A6" t="s">
        <v>114</v>
      </c>
      <c r="B6">
        <v>23</v>
      </c>
    </row>
    <row r="7" spans="1:2">
      <c r="A7" t="s">
        <v>115</v>
      </c>
      <c r="B7">
        <v>4</v>
      </c>
    </row>
    <row r="8" spans="1:2">
      <c r="A8" t="s">
        <v>112</v>
      </c>
      <c r="B8">
        <v>36</v>
      </c>
    </row>
    <row r="9" spans="1:2">
      <c r="A9" t="s">
        <v>113</v>
      </c>
      <c r="B9">
        <v>46</v>
      </c>
    </row>
    <row r="10" spans="1:2">
      <c r="A10" t="s">
        <v>111</v>
      </c>
      <c r="B10">
        <v>17</v>
      </c>
    </row>
    <row r="11" spans="1:2">
      <c r="A11" s="124" t="s">
        <v>117</v>
      </c>
      <c r="B11" s="124">
        <v>6</v>
      </c>
    </row>
    <row r="14" spans="1:2">
      <c r="A14" t="s">
        <v>146</v>
      </c>
    </row>
    <row r="15" spans="1:2">
      <c r="A15" t="s">
        <v>148</v>
      </c>
      <c r="B15">
        <v>1</v>
      </c>
    </row>
    <row r="16" spans="1:2">
      <c r="A16" t="s">
        <v>147</v>
      </c>
      <c r="B16">
        <v>2</v>
      </c>
    </row>
    <row r="17" spans="1:2">
      <c r="A17" t="s">
        <v>149</v>
      </c>
      <c r="B17">
        <v>2</v>
      </c>
    </row>
    <row r="18" spans="1:2">
      <c r="A18" t="s">
        <v>150</v>
      </c>
      <c r="B18">
        <v>1</v>
      </c>
    </row>
    <row r="19" spans="1:2">
      <c r="A19" t="s">
        <v>151</v>
      </c>
      <c r="B19">
        <v>1</v>
      </c>
    </row>
    <row r="20" spans="1:2">
      <c r="A20" t="s">
        <v>152</v>
      </c>
      <c r="B20">
        <v>1</v>
      </c>
    </row>
    <row r="21" spans="1:2">
      <c r="A21" t="s">
        <v>153</v>
      </c>
      <c r="B21">
        <v>1</v>
      </c>
    </row>
    <row r="22" spans="1:2">
      <c r="A22" t="s">
        <v>154</v>
      </c>
      <c r="B22">
        <v>1</v>
      </c>
    </row>
    <row r="23" spans="1:2">
      <c r="A23" t="s">
        <v>155</v>
      </c>
      <c r="B23">
        <v>1</v>
      </c>
    </row>
  </sheetData>
  <sortState ref="A86:B93">
    <sortCondition ref="A86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5"/>
  <sheetViews>
    <sheetView topLeftCell="B1" workbookViewId="0">
      <selection activeCell="B1" sqref="B1"/>
    </sheetView>
  </sheetViews>
  <sheetFormatPr baseColWidth="10" defaultColWidth="8.83203125" defaultRowHeight="15"/>
  <cols>
    <col min="1" max="1" width="32" customWidth="1"/>
    <col min="2" max="2" width="13.33203125" customWidth="1"/>
    <col min="3" max="3" width="35.6640625" customWidth="1"/>
    <col min="4" max="4" width="26.1640625" customWidth="1"/>
    <col min="5" max="5" width="23.5" customWidth="1"/>
    <col min="6" max="6" width="64.1640625" customWidth="1"/>
  </cols>
  <sheetData>
    <row r="1" spans="1:2" s="124" customFormat="1">
      <c r="B1" s="124" t="s">
        <v>133</v>
      </c>
    </row>
    <row r="2" spans="1:2" s="124" customFormat="1"/>
    <row r="3" spans="1:2">
      <c r="A3" s="125" t="s">
        <v>124</v>
      </c>
      <c r="B3" t="s">
        <v>125</v>
      </c>
    </row>
    <row r="4" spans="1:2">
      <c r="A4" s="125" t="s">
        <v>121</v>
      </c>
      <c r="B4">
        <v>22</v>
      </c>
    </row>
    <row r="5" spans="1:2">
      <c r="A5" s="125" t="s">
        <v>120</v>
      </c>
      <c r="B5">
        <v>46</v>
      </c>
    </row>
    <row r="6" spans="1:2">
      <c r="A6" s="125" t="s">
        <v>126</v>
      </c>
      <c r="B6">
        <v>45</v>
      </c>
    </row>
    <row r="7" spans="1:2">
      <c r="A7" s="151" t="s">
        <v>156</v>
      </c>
      <c r="B7">
        <v>3</v>
      </c>
    </row>
    <row r="8" spans="1:2">
      <c r="A8" s="151" t="s">
        <v>157</v>
      </c>
      <c r="B8">
        <v>4</v>
      </c>
    </row>
    <row r="9" spans="1:2">
      <c r="A9" s="125" t="s">
        <v>127</v>
      </c>
      <c r="B9">
        <v>4</v>
      </c>
    </row>
    <row r="10" spans="1:2">
      <c r="A10" s="125" t="s">
        <v>122</v>
      </c>
      <c r="B10">
        <v>3</v>
      </c>
    </row>
    <row r="11" spans="1:2">
      <c r="A11" s="125" t="s">
        <v>128</v>
      </c>
      <c r="B11">
        <v>6</v>
      </c>
    </row>
    <row r="12" spans="1:2">
      <c r="A12" s="125" t="s">
        <v>129</v>
      </c>
      <c r="B12">
        <v>12</v>
      </c>
    </row>
    <row r="13" spans="1:2">
      <c r="A13" s="125" t="s">
        <v>123</v>
      </c>
      <c r="B13">
        <v>8</v>
      </c>
    </row>
    <row r="15" spans="1:2">
      <c r="A15" s="127" t="s">
        <v>132</v>
      </c>
    </row>
  </sheetData>
  <sortState ref="A82:B92">
    <sortCondition descending="1" ref="A8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1"/>
  <sheetViews>
    <sheetView workbookViewId="0"/>
  </sheetViews>
  <sheetFormatPr baseColWidth="10" defaultColWidth="8.83203125" defaultRowHeight="15"/>
  <sheetData>
    <row r="1" spans="1:2">
      <c r="A1" t="s">
        <v>133</v>
      </c>
    </row>
    <row r="3" spans="1:2">
      <c r="A3" t="s">
        <v>159</v>
      </c>
    </row>
    <row r="4" spans="1:2">
      <c r="A4" t="s">
        <v>160</v>
      </c>
      <c r="B4">
        <v>17</v>
      </c>
    </row>
    <row r="5" spans="1:2">
      <c r="A5" t="s">
        <v>161</v>
      </c>
      <c r="B5">
        <v>51</v>
      </c>
    </row>
    <row r="19" spans="1:3">
      <c r="B19" t="s">
        <v>164</v>
      </c>
      <c r="C19" t="s">
        <v>165</v>
      </c>
    </row>
    <row r="20" spans="1:3">
      <c r="A20" t="s">
        <v>162</v>
      </c>
      <c r="B20">
        <v>2</v>
      </c>
      <c r="C20">
        <v>4</v>
      </c>
    </row>
    <row r="21" spans="1:3">
      <c r="A21" t="s">
        <v>163</v>
      </c>
      <c r="B21">
        <v>34</v>
      </c>
      <c r="C21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Index</vt:lpstr>
      <vt:lpstr>1. Total Workforce (Posts)</vt:lpstr>
      <vt:lpstr>2. Total Workforce (WTE)</vt:lpstr>
      <vt:lpstr>4. Vacancy Rate</vt:lpstr>
      <vt:lpstr>5. AfC with Occupancy</vt:lpstr>
      <vt:lpstr>6. Retirement</vt:lpstr>
      <vt:lpstr>7. Protected Titles</vt:lpstr>
      <vt:lpstr>8. Reasons for leaving post</vt:lpstr>
      <vt:lpstr>9. Use of Agency Staff</vt:lpstr>
      <vt:lpstr>3. Chart Total Workforce</vt:lpstr>
      <vt:lpstr>'1. Total Workforce (Posts)'!Print_Area</vt:lpstr>
      <vt:lpstr>'2. Total Workforce (WTE)'!Print_Area</vt:lpstr>
      <vt:lpstr>'4. Vacancy Rate'!Print_Area</vt:lpstr>
      <vt:lpstr>'5. AfC with Occupancy'!Print_Area</vt:lpstr>
      <vt:lpstr>'1. Total Workforce (Posts)'!Print_Titles</vt:lpstr>
      <vt:lpstr>'2. Total Workforce (WTE)'!Print_Titles</vt:lpstr>
      <vt:lpstr>'4. Vacancy Rate'!Print_Titles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Dumbleton</dc:creator>
  <cp:lastModifiedBy>Microsoft Office User</cp:lastModifiedBy>
  <cp:lastPrinted>2013-01-21T14:11:55Z</cp:lastPrinted>
  <dcterms:created xsi:type="dcterms:W3CDTF">2012-02-20T15:32:39Z</dcterms:created>
  <dcterms:modified xsi:type="dcterms:W3CDTF">2019-01-25T11:21:27Z</dcterms:modified>
</cp:coreProperties>
</file>