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35" windowWidth="15480" windowHeight="6195" tabRatio="758"/>
  </bookViews>
  <sheets>
    <sheet name="Index" sheetId="1" r:id="rId1"/>
    <sheet name="1. Total Workforce (Posts)" sheetId="2" r:id="rId2"/>
    <sheet name="2. Total Workforce (WTE)" sheetId="4" r:id="rId3"/>
    <sheet name="3. Chart Total Workforce" sheetId="12" r:id="rId4"/>
    <sheet name="4. Vacancy Rate" sheetId="5" r:id="rId5"/>
    <sheet name="5. AfC with Occupancy" sheetId="6" r:id="rId6"/>
  </sheets>
  <definedNames>
    <definedName name="_xlnm.Print_Area" localSheetId="1">'1. Total Workforce (Posts)'!$A$1:$N$70</definedName>
    <definedName name="_xlnm.Print_Area" localSheetId="2">'2. Total Workforce (WTE)'!$A$1:$N$69</definedName>
    <definedName name="_xlnm.Print_Area" localSheetId="4">'4. Vacancy Rate'!$A$1:$Q$69</definedName>
    <definedName name="_xlnm.Print_Area" localSheetId="5">'5. AfC with Occupancy'!$A$1:$Q$16</definedName>
    <definedName name="_xlnm.Print_Titles" localSheetId="1">'1. Total Workforce (Posts)'!$1:$4</definedName>
    <definedName name="_xlnm.Print_Titles" localSheetId="2">'2. Total Workforce (WTE)'!$1:$2</definedName>
    <definedName name="_xlnm.Print_Titles" localSheetId="4">'4. Vacancy Rate'!$1:$2</definedName>
  </definedNames>
  <calcPr calcId="125725"/>
</workbook>
</file>

<file path=xl/calcChain.xml><?xml version="1.0" encoding="utf-8"?>
<calcChain xmlns="http://schemas.openxmlformats.org/spreadsheetml/2006/main">
  <c r="R67" i="5"/>
  <c r="R63"/>
  <c r="R57"/>
  <c r="R55"/>
  <c r="M64" i="2"/>
  <c r="E64"/>
  <c r="F64"/>
  <c r="G64"/>
  <c r="H64"/>
  <c r="I64"/>
  <c r="J64"/>
  <c r="K64"/>
  <c r="L64"/>
  <c r="D64"/>
  <c r="C64"/>
  <c r="M63" i="5"/>
  <c r="L63"/>
  <c r="K63"/>
  <c r="J63"/>
  <c r="I63"/>
  <c r="H63"/>
  <c r="G63"/>
  <c r="F63"/>
  <c r="E63"/>
  <c r="D63"/>
  <c r="C63"/>
  <c r="R68" l="1"/>
  <c r="N13" i="4"/>
  <c r="O13" i="5"/>
  <c r="S13" s="1"/>
  <c r="N13"/>
  <c r="P13" l="1"/>
  <c r="N14" i="2" l="1"/>
  <c r="N66" i="5" l="1"/>
  <c r="N65"/>
  <c r="N64"/>
  <c r="N62"/>
  <c r="N60"/>
  <c r="N61"/>
  <c r="N58"/>
  <c r="N59"/>
  <c r="N56"/>
  <c r="N54"/>
  <c r="N6"/>
  <c r="N7"/>
  <c r="N39"/>
  <c r="N40"/>
  <c r="N8"/>
  <c r="N9"/>
  <c r="N10"/>
  <c r="N11"/>
  <c r="N12"/>
  <c r="N14"/>
  <c r="N15"/>
  <c r="N41"/>
  <c r="N16"/>
  <c r="N42"/>
  <c r="N17"/>
  <c r="N18"/>
  <c r="N19"/>
  <c r="N20"/>
  <c r="N21"/>
  <c r="N22"/>
  <c r="N23"/>
  <c r="N24"/>
  <c r="N25"/>
  <c r="N26"/>
  <c r="N27"/>
  <c r="N28"/>
  <c r="N29"/>
  <c r="N30"/>
  <c r="N31"/>
  <c r="N44"/>
  <c r="N32"/>
  <c r="N33"/>
  <c r="N45"/>
  <c r="N34"/>
  <c r="N46"/>
  <c r="N35"/>
  <c r="N36"/>
  <c r="N50"/>
  <c r="N37"/>
  <c r="N38"/>
  <c r="N43"/>
  <c r="N47"/>
  <c r="N48"/>
  <c r="N51"/>
  <c r="N49"/>
  <c r="N52"/>
  <c r="N53"/>
  <c r="N5"/>
  <c r="N4"/>
  <c r="N63" l="1"/>
  <c r="N67"/>
  <c r="E15" i="6" l="1"/>
  <c r="F13" s="1"/>
  <c r="C15"/>
  <c r="D4" s="1"/>
  <c r="G15"/>
  <c r="H14" s="1"/>
  <c r="N54" i="4"/>
  <c r="C68" i="2"/>
  <c r="D68"/>
  <c r="E68"/>
  <c r="F68"/>
  <c r="G68"/>
  <c r="H68"/>
  <c r="I68"/>
  <c r="J68"/>
  <c r="K68"/>
  <c r="L68"/>
  <c r="M68"/>
  <c r="C58"/>
  <c r="D58"/>
  <c r="E58"/>
  <c r="F58"/>
  <c r="G58"/>
  <c r="H58"/>
  <c r="I58"/>
  <c r="J58"/>
  <c r="K58"/>
  <c r="L58"/>
  <c r="M58"/>
  <c r="C56"/>
  <c r="D56"/>
  <c r="E56"/>
  <c r="F56"/>
  <c r="G56"/>
  <c r="H56"/>
  <c r="I56"/>
  <c r="J56"/>
  <c r="K56"/>
  <c r="L56"/>
  <c r="M56"/>
  <c r="N6"/>
  <c r="P6" s="1"/>
  <c r="N7"/>
  <c r="P7" s="1"/>
  <c r="N8"/>
  <c r="P8" s="1"/>
  <c r="N40"/>
  <c r="N41"/>
  <c r="P41" s="1"/>
  <c r="N9"/>
  <c r="N10"/>
  <c r="P10" s="1"/>
  <c r="N11"/>
  <c r="N12"/>
  <c r="N13"/>
  <c r="P13" s="1"/>
  <c r="N15"/>
  <c r="N16"/>
  <c r="P16" s="1"/>
  <c r="N42"/>
  <c r="N17"/>
  <c r="P17" s="1"/>
  <c r="N43"/>
  <c r="N18"/>
  <c r="P18" s="1"/>
  <c r="N19"/>
  <c r="N20"/>
  <c r="P20" s="1"/>
  <c r="N21"/>
  <c r="N22"/>
  <c r="P22" s="1"/>
  <c r="N23"/>
  <c r="N24"/>
  <c r="P24" s="1"/>
  <c r="N25"/>
  <c r="P25" s="1"/>
  <c r="N26"/>
  <c r="N27"/>
  <c r="N28"/>
  <c r="P28" s="1"/>
  <c r="N29"/>
  <c r="P29" s="1"/>
  <c r="N30"/>
  <c r="P30" s="1"/>
  <c r="N31"/>
  <c r="P31" s="1"/>
  <c r="N32"/>
  <c r="P32" s="1"/>
  <c r="N45"/>
  <c r="P45" s="1"/>
  <c r="N33"/>
  <c r="P33" s="1"/>
  <c r="N34"/>
  <c r="P34" s="1"/>
  <c r="N46"/>
  <c r="N35"/>
  <c r="P35" s="1"/>
  <c r="N47"/>
  <c r="N36"/>
  <c r="N37"/>
  <c r="P37" s="1"/>
  <c r="N51"/>
  <c r="P51" s="1"/>
  <c r="N38"/>
  <c r="P38" s="1"/>
  <c r="N39"/>
  <c r="N44"/>
  <c r="P44" s="1"/>
  <c r="N48"/>
  <c r="N49"/>
  <c r="P49" s="1"/>
  <c r="N52"/>
  <c r="N50"/>
  <c r="P50" s="1"/>
  <c r="N53"/>
  <c r="N54"/>
  <c r="P54" s="1"/>
  <c r="N55"/>
  <c r="N57"/>
  <c r="N60"/>
  <c r="N59"/>
  <c r="N61"/>
  <c r="N62"/>
  <c r="N63"/>
  <c r="P63" s="1"/>
  <c r="N65"/>
  <c r="P65" s="1"/>
  <c r="N66"/>
  <c r="N67"/>
  <c r="P67" s="1"/>
  <c r="N5"/>
  <c r="P5" s="1"/>
  <c r="C67" i="5"/>
  <c r="D67"/>
  <c r="E67"/>
  <c r="F67"/>
  <c r="G67"/>
  <c r="H67"/>
  <c r="I67"/>
  <c r="J67"/>
  <c r="K67"/>
  <c r="L67"/>
  <c r="M67"/>
  <c r="C57"/>
  <c r="D57"/>
  <c r="E57"/>
  <c r="F57"/>
  <c r="G57"/>
  <c r="H57"/>
  <c r="I57"/>
  <c r="J57"/>
  <c r="K57"/>
  <c r="L57"/>
  <c r="M57"/>
  <c r="C55"/>
  <c r="D55"/>
  <c r="E55"/>
  <c r="F55"/>
  <c r="G55"/>
  <c r="H55"/>
  <c r="I55"/>
  <c r="J55"/>
  <c r="K55"/>
  <c r="L55"/>
  <c r="M55"/>
  <c r="C67" i="4"/>
  <c r="D67"/>
  <c r="E67"/>
  <c r="F67"/>
  <c r="G67"/>
  <c r="H67"/>
  <c r="I67"/>
  <c r="J67"/>
  <c r="K67"/>
  <c r="L67"/>
  <c r="M67"/>
  <c r="C63"/>
  <c r="D63"/>
  <c r="E63"/>
  <c r="F63"/>
  <c r="G63"/>
  <c r="H63"/>
  <c r="I63"/>
  <c r="J63"/>
  <c r="K63"/>
  <c r="L63"/>
  <c r="M63"/>
  <c r="C57"/>
  <c r="D57"/>
  <c r="E57"/>
  <c r="F57"/>
  <c r="G57"/>
  <c r="H57"/>
  <c r="I57"/>
  <c r="J57"/>
  <c r="K57"/>
  <c r="L57"/>
  <c r="M57"/>
  <c r="C55"/>
  <c r="D55"/>
  <c r="E55"/>
  <c r="F55"/>
  <c r="G55"/>
  <c r="H55"/>
  <c r="I55"/>
  <c r="J55"/>
  <c r="K55"/>
  <c r="L55"/>
  <c r="M55"/>
  <c r="N65"/>
  <c r="N66"/>
  <c r="N64"/>
  <c r="N58"/>
  <c r="N60"/>
  <c r="N61"/>
  <c r="N62"/>
  <c r="N59"/>
  <c r="N56"/>
  <c r="N5"/>
  <c r="N6"/>
  <c r="O6" i="5" s="1"/>
  <c r="N7" i="4"/>
  <c r="N39"/>
  <c r="N40"/>
  <c r="N8"/>
  <c r="N9"/>
  <c r="N10"/>
  <c r="O10" i="5" s="1"/>
  <c r="N11" i="4"/>
  <c r="N12"/>
  <c r="O12" i="5" s="1"/>
  <c r="N14" i="4"/>
  <c r="N15"/>
  <c r="N41"/>
  <c r="N16"/>
  <c r="N42"/>
  <c r="O42" i="5" s="1"/>
  <c r="N17" i="4"/>
  <c r="O17" i="5" s="1"/>
  <c r="N18" i="4"/>
  <c r="N19"/>
  <c r="N20"/>
  <c r="N21"/>
  <c r="O21" i="5" s="1"/>
  <c r="N22" i="4"/>
  <c r="N23"/>
  <c r="O23" i="5" s="1"/>
  <c r="N24" i="4"/>
  <c r="N25"/>
  <c r="N26"/>
  <c r="N27"/>
  <c r="O27" i="5" s="1"/>
  <c r="N28" i="4"/>
  <c r="N29"/>
  <c r="N30"/>
  <c r="O30" i="5" s="1"/>
  <c r="N31" i="4"/>
  <c r="O31" i="5" s="1"/>
  <c r="N44" i="4"/>
  <c r="N32"/>
  <c r="O32" i="5" s="1"/>
  <c r="S32" s="1"/>
  <c r="N33" i="4"/>
  <c r="O33" i="5" s="1"/>
  <c r="N45" i="4"/>
  <c r="N34"/>
  <c r="N46"/>
  <c r="N35"/>
  <c r="N36"/>
  <c r="N50"/>
  <c r="N37"/>
  <c r="O37" i="5" s="1"/>
  <c r="N38" i="4"/>
  <c r="O38" i="5" s="1"/>
  <c r="N43" i="4"/>
  <c r="N47"/>
  <c r="N48"/>
  <c r="O48" i="5" s="1"/>
  <c r="N51" i="4"/>
  <c r="O51" i="5" s="1"/>
  <c r="N49" i="4"/>
  <c r="N52"/>
  <c r="N53"/>
  <c r="O53" i="5" s="1"/>
  <c r="N4" i="4"/>
  <c r="I69" i="2" l="1"/>
  <c r="J69"/>
  <c r="F69"/>
  <c r="N58"/>
  <c r="P58" s="1"/>
  <c r="N68"/>
  <c r="O49" i="5"/>
  <c r="O43"/>
  <c r="O36"/>
  <c r="O45"/>
  <c r="O19"/>
  <c r="O16"/>
  <c r="O8"/>
  <c r="P8" s="1"/>
  <c r="O64"/>
  <c r="S64" s="1"/>
  <c r="O52"/>
  <c r="O47"/>
  <c r="O50"/>
  <c r="O34"/>
  <c r="O44"/>
  <c r="O28"/>
  <c r="O24"/>
  <c r="O20"/>
  <c r="O14"/>
  <c r="O9"/>
  <c r="S9" s="1"/>
  <c r="O7"/>
  <c r="O46"/>
  <c r="O29"/>
  <c r="O25"/>
  <c r="O15"/>
  <c r="O39"/>
  <c r="O35"/>
  <c r="O26"/>
  <c r="O22"/>
  <c r="S22" s="1"/>
  <c r="O18"/>
  <c r="O41"/>
  <c r="O11"/>
  <c r="O40"/>
  <c r="D13" i="6"/>
  <c r="D11"/>
  <c r="D9"/>
  <c r="D7"/>
  <c r="D5"/>
  <c r="F4"/>
  <c r="F6"/>
  <c r="F8"/>
  <c r="F10"/>
  <c r="F12"/>
  <c r="F14"/>
  <c r="H5"/>
  <c r="H7"/>
  <c r="H9"/>
  <c r="H11"/>
  <c r="H13"/>
  <c r="D14"/>
  <c r="D12"/>
  <c r="D10"/>
  <c r="D8"/>
  <c r="D6"/>
  <c r="F5"/>
  <c r="F7"/>
  <c r="F9"/>
  <c r="F11"/>
  <c r="H4"/>
  <c r="H6"/>
  <c r="H8"/>
  <c r="H10"/>
  <c r="H12"/>
  <c r="S53" i="5"/>
  <c r="P37" i="4"/>
  <c r="S27" i="5"/>
  <c r="S23"/>
  <c r="S21"/>
  <c r="S12"/>
  <c r="P15" i="4"/>
  <c r="P4"/>
  <c r="S33" i="5"/>
  <c r="S42"/>
  <c r="O5"/>
  <c r="S5" s="1"/>
  <c r="P41" i="4"/>
  <c r="P5"/>
  <c r="P53" i="5"/>
  <c r="N57"/>
  <c r="D68"/>
  <c r="J68"/>
  <c r="L68"/>
  <c r="P27"/>
  <c r="P21"/>
  <c r="P12"/>
  <c r="F68"/>
  <c r="P23"/>
  <c r="H68"/>
  <c r="P42" i="4"/>
  <c r="P8"/>
  <c r="P22"/>
  <c r="O61" i="5"/>
  <c r="P23" i="4"/>
  <c r="P62"/>
  <c r="I68"/>
  <c r="P53"/>
  <c r="P46"/>
  <c r="P25"/>
  <c r="N57"/>
  <c r="P30"/>
  <c r="P31"/>
  <c r="P39"/>
  <c r="P54"/>
  <c r="E68"/>
  <c r="P33"/>
  <c r="P11"/>
  <c r="P45"/>
  <c r="P12"/>
  <c r="P24"/>
  <c r="O59" i="5"/>
  <c r="P36" i="4"/>
  <c r="O54" i="5"/>
  <c r="P48" i="4"/>
  <c r="P40"/>
  <c r="P66"/>
  <c r="P64"/>
  <c r="P9"/>
  <c r="P21"/>
  <c r="P14"/>
  <c r="P50"/>
  <c r="P17"/>
  <c r="P43"/>
  <c r="P51"/>
  <c r="P27"/>
  <c r="P28"/>
  <c r="K68"/>
  <c r="P47"/>
  <c r="P29"/>
  <c r="P16"/>
  <c r="P49"/>
  <c r="P44"/>
  <c r="P18"/>
  <c r="P7"/>
  <c r="C68"/>
  <c r="O4" i="5"/>
  <c r="P52" i="4"/>
  <c r="P19"/>
  <c r="O62" i="5"/>
  <c r="P20" i="4"/>
  <c r="P59"/>
  <c r="P34"/>
  <c r="P6"/>
  <c r="G68"/>
  <c r="O66" i="5"/>
  <c r="G69" i="2"/>
  <c r="H69"/>
  <c r="N64"/>
  <c r="P64" s="1"/>
  <c r="C69"/>
  <c r="D69"/>
  <c r="E69"/>
  <c r="K69"/>
  <c r="L69"/>
  <c r="M69"/>
  <c r="P26" i="4"/>
  <c r="P38"/>
  <c r="P10"/>
  <c r="O56" i="5"/>
  <c r="S56" s="1"/>
  <c r="P56" i="4"/>
  <c r="P23" i="2"/>
  <c r="P21"/>
  <c r="P19"/>
  <c r="P43"/>
  <c r="P42"/>
  <c r="P15"/>
  <c r="P12"/>
  <c r="P9"/>
  <c r="P40"/>
  <c r="P26"/>
  <c r="P60"/>
  <c r="P57"/>
  <c r="P53"/>
  <c r="P52"/>
  <c r="P48"/>
  <c r="P39"/>
  <c r="P47"/>
  <c r="P46"/>
  <c r="P27"/>
  <c r="P11"/>
  <c r="P59"/>
  <c r="P58" i="4"/>
  <c r="P32"/>
  <c r="P61" i="2"/>
  <c r="P60" i="4"/>
  <c r="P55" i="2"/>
  <c r="P68"/>
  <c r="P66"/>
  <c r="P65" i="4"/>
  <c r="P36" i="2"/>
  <c r="P35" i="4"/>
  <c r="P62" i="2"/>
  <c r="P61" i="4"/>
  <c r="N55" i="5"/>
  <c r="M68"/>
  <c r="K68"/>
  <c r="I68"/>
  <c r="G68"/>
  <c r="E68"/>
  <c r="C68"/>
  <c r="N67" i="4"/>
  <c r="O65" i="5"/>
  <c r="S65" s="1"/>
  <c r="N63" i="4"/>
  <c r="O58" i="5"/>
  <c r="S58" s="1"/>
  <c r="O60"/>
  <c r="S60" s="1"/>
  <c r="M68" i="4"/>
  <c r="S38" i="5"/>
  <c r="N55" i="4"/>
  <c r="L68"/>
  <c r="J68"/>
  <c r="H68"/>
  <c r="F68"/>
  <c r="D68"/>
  <c r="S10" i="5"/>
  <c r="N56" i="2"/>
  <c r="P42" i="5"/>
  <c r="P33"/>
  <c r="O63" l="1"/>
  <c r="P5"/>
  <c r="P64"/>
  <c r="S8"/>
  <c r="P22"/>
  <c r="P57" i="4"/>
  <c r="S66" i="5"/>
  <c r="P61"/>
  <c r="S61"/>
  <c r="S62"/>
  <c r="P59"/>
  <c r="S59"/>
  <c r="P32"/>
  <c r="P25"/>
  <c r="S25"/>
  <c r="S24"/>
  <c r="P4"/>
  <c r="S4"/>
  <c r="P28"/>
  <c r="S28"/>
  <c r="P16"/>
  <c r="S16"/>
  <c r="S39"/>
  <c r="P43"/>
  <c r="S43"/>
  <c r="P7"/>
  <c r="S7"/>
  <c r="S6"/>
  <c r="P41"/>
  <c r="S41"/>
  <c r="P26"/>
  <c r="S26"/>
  <c r="S34"/>
  <c r="P11"/>
  <c r="S11"/>
  <c r="P54"/>
  <c r="S54"/>
  <c r="P37"/>
  <c r="S37"/>
  <c r="P15"/>
  <c r="S15"/>
  <c r="P49"/>
  <c r="S49"/>
  <c r="P20"/>
  <c r="S20"/>
  <c r="P18"/>
  <c r="S18"/>
  <c r="P50"/>
  <c r="S50"/>
  <c r="P36"/>
  <c r="S36"/>
  <c r="P14"/>
  <c r="S14"/>
  <c r="P46"/>
  <c r="S46"/>
  <c r="P45"/>
  <c r="S45"/>
  <c r="S52"/>
  <c r="P40"/>
  <c r="S40"/>
  <c r="P51"/>
  <c r="S51"/>
  <c r="P44"/>
  <c r="S44"/>
  <c r="P19"/>
  <c r="S19"/>
  <c r="P30"/>
  <c r="S30"/>
  <c r="P17"/>
  <c r="S17"/>
  <c r="S47"/>
  <c r="P29"/>
  <c r="S29"/>
  <c r="P35"/>
  <c r="S35"/>
  <c r="P31"/>
  <c r="S31"/>
  <c r="P48"/>
  <c r="S48"/>
  <c r="P24"/>
  <c r="P52"/>
  <c r="P6"/>
  <c r="P47"/>
  <c r="P39"/>
  <c r="P62"/>
  <c r="P66"/>
  <c r="P34"/>
  <c r="O67"/>
  <c r="O55"/>
  <c r="P9"/>
  <c r="O57"/>
  <c r="S57" s="1"/>
  <c r="P56"/>
  <c r="N69" i="2"/>
  <c r="G16" i="6" s="1"/>
  <c r="N68" i="5"/>
  <c r="P10"/>
  <c r="P58"/>
  <c r="P38"/>
  <c r="P60"/>
  <c r="P65"/>
  <c r="P67" i="4"/>
  <c r="P63"/>
  <c r="P55"/>
  <c r="P56" i="2"/>
  <c r="N68" i="4"/>
  <c r="Q13" i="5" l="1"/>
  <c r="P55"/>
  <c r="S55"/>
  <c r="P67"/>
  <c r="S67"/>
  <c r="P63"/>
  <c r="S63"/>
  <c r="Q58"/>
  <c r="Q60"/>
  <c r="O68"/>
  <c r="S68" s="1"/>
  <c r="Q65"/>
  <c r="Q11"/>
  <c r="Q49"/>
  <c r="Q66"/>
  <c r="Q64"/>
  <c r="Q39"/>
  <c r="Q31"/>
  <c r="Q34"/>
  <c r="Q54"/>
  <c r="Q10"/>
  <c r="Q7"/>
  <c r="Q52"/>
  <c r="Q24"/>
  <c r="Q47"/>
  <c r="Q41"/>
  <c r="Q45"/>
  <c r="Q14"/>
  <c r="Q33"/>
  <c r="Q15"/>
  <c r="Q6"/>
  <c r="Q17"/>
  <c r="Q18"/>
  <c r="Q42"/>
  <c r="Q19"/>
  <c r="Q29"/>
  <c r="Q61"/>
  <c r="Q5"/>
  <c r="Q26"/>
  <c r="Q8"/>
  <c r="Q59"/>
  <c r="P57"/>
  <c r="Q28"/>
  <c r="Q36"/>
  <c r="Q16"/>
  <c r="Q25"/>
  <c r="Q27"/>
  <c r="Q50"/>
  <c r="Q21"/>
  <c r="Q53"/>
  <c r="Q40"/>
  <c r="Q35"/>
  <c r="Q43"/>
  <c r="Q44"/>
  <c r="Q9"/>
  <c r="Q22"/>
  <c r="Q12"/>
  <c r="Q46"/>
  <c r="Q23"/>
  <c r="Q37"/>
  <c r="Q32"/>
  <c r="Q30"/>
  <c r="Q4"/>
  <c r="Q51"/>
  <c r="Q20"/>
  <c r="Q38"/>
  <c r="Q48"/>
  <c r="Q62"/>
  <c r="E16" i="6"/>
  <c r="C16"/>
  <c r="P69" i="2"/>
  <c r="P68" i="4"/>
  <c r="P68" i="5" l="1"/>
</calcChain>
</file>

<file path=xl/sharedStrings.xml><?xml version="1.0" encoding="utf-8"?>
<sst xmlns="http://schemas.openxmlformats.org/spreadsheetml/2006/main" count="279" uniqueCount="110">
  <si>
    <t>Index</t>
  </si>
  <si>
    <t>Description</t>
  </si>
  <si>
    <t>Total Establishment: Number of Posts</t>
  </si>
  <si>
    <t>Country</t>
  </si>
  <si>
    <t>RT Provider Trust / Health Board         Agenda for Change Band:</t>
  </si>
  <si>
    <t>8a</t>
  </si>
  <si>
    <t>8b</t>
  </si>
  <si>
    <t>8c</t>
  </si>
  <si>
    <t>N/A</t>
  </si>
  <si>
    <t>Total</t>
  </si>
  <si>
    <t>England</t>
  </si>
  <si>
    <t>Brighton and Sussex University Hospitals NHS Trust</t>
  </si>
  <si>
    <t>Cambridge University Hospitals NHS Foundation Trust</t>
  </si>
  <si>
    <t>Colchester Hospital University NHS Foundation Trust</t>
  </si>
  <si>
    <t>Derby Hospitals NHS Foundation Trust</t>
  </si>
  <si>
    <t>East and North Hertfordshire NHS Trust</t>
  </si>
  <si>
    <t>Gloucestershire Hospitals NHS Foundation Trust</t>
  </si>
  <si>
    <t>Hull and East Yorkshire Hospitals NHS Trust</t>
  </si>
  <si>
    <t>Imperial College Healthcare NHS Trust</t>
  </si>
  <si>
    <t>Lancashire Teaching Hospitals NHS Foundation Trust</t>
  </si>
  <si>
    <t>Maidstone and Tunbridge Wells NHS Trust</t>
  </si>
  <si>
    <t>Norfolk and Norwich University Hospitals NHS Foundation Trust</t>
  </si>
  <si>
    <t>North Middlesex University Hospital NHS Trust</t>
  </si>
  <si>
    <t>Northampton General Hospital NHS Trust</t>
  </si>
  <si>
    <t>Nottingham University Hospitals NHS Trust</t>
  </si>
  <si>
    <t>Plymouth Hospitals NHS Trust</t>
  </si>
  <si>
    <t>Poole Hospital NHS Foundation Trust</t>
  </si>
  <si>
    <t>Portsmouth Hospitals NHS Trust</t>
  </si>
  <si>
    <t>Royal Berkshire NHS Foundation Trust</t>
  </si>
  <si>
    <t>Royal Cornwall Hospitals NHS Trust</t>
  </si>
  <si>
    <t>Royal Devon and Exeter NHS Foundation Trust</t>
  </si>
  <si>
    <t>Royal United Hospital Bath NHS Trust</t>
  </si>
  <si>
    <t>Sheffield Teaching Hospitals NHS Foundation Trust</t>
  </si>
  <si>
    <t>South Devon Healthcare NHS Foundation Trust</t>
  </si>
  <si>
    <t>South Tees Hospitals NHS Foundation Trust</t>
  </si>
  <si>
    <t>Southend University Hospital NHS Foundation Trust</t>
  </si>
  <si>
    <t>Taunton and Somerset NHS Foundation Trust</t>
  </si>
  <si>
    <t>The Newcastle Upon Tyne Hospitals NHS Foundation Trust</t>
  </si>
  <si>
    <t>United Lincolnshire Hospitals NHS Trust</t>
  </si>
  <si>
    <t>University College London Hospitals NHS Foundation Trust</t>
  </si>
  <si>
    <t>University Hospital of North Staffordshire NHS Trust</t>
  </si>
  <si>
    <t>University Hospitals Bristol NHS Foundation Trust</t>
  </si>
  <si>
    <t>University Hospitals Coventry and Warwickshire NHS Trust</t>
  </si>
  <si>
    <t>University Hospitals of Leicester NHS Trust</t>
  </si>
  <si>
    <t>England Total</t>
  </si>
  <si>
    <t>N Ireland</t>
  </si>
  <si>
    <t>N Ireland Total</t>
  </si>
  <si>
    <t>Scotland</t>
  </si>
  <si>
    <t>NHS Grampian</t>
  </si>
  <si>
    <t>NHS Highland</t>
  </si>
  <si>
    <t>NHS Lothian</t>
  </si>
  <si>
    <t>NHS Tayside</t>
  </si>
  <si>
    <t>Scotland Total</t>
  </si>
  <si>
    <t>Wales</t>
  </si>
  <si>
    <t>Velindre NHS Trust</t>
  </si>
  <si>
    <t>Wales Total</t>
  </si>
  <si>
    <t>Grand Total</t>
  </si>
  <si>
    <t>8d</t>
  </si>
  <si>
    <t>Vacancies</t>
  </si>
  <si>
    <t>Vacant WTE</t>
  </si>
  <si>
    <t>Total WTE</t>
  </si>
  <si>
    <t>AfC</t>
  </si>
  <si>
    <t>Post holder on career break</t>
  </si>
  <si>
    <t>Post holder on long term sick leave</t>
  </si>
  <si>
    <t>Post holder on maternity leave</t>
  </si>
  <si>
    <t>Total Establishment: Whole Time Equivalent</t>
  </si>
  <si>
    <t>Guy's and St Thomas' NHS Foundation Trust</t>
  </si>
  <si>
    <t>1. Total Workforce (Posts)</t>
  </si>
  <si>
    <t>3. Chart Total Workforce</t>
  </si>
  <si>
    <t>4. Vacancy Rate</t>
  </si>
  <si>
    <t>2. Total Workforce (WTE)</t>
  </si>
  <si>
    <t>Rank in country</t>
  </si>
  <si>
    <t>UK Total</t>
  </si>
  <si>
    <t>UK NHS</t>
  </si>
  <si>
    <t>Three month vacancy figures WTE</t>
  </si>
  <si>
    <t>Vacancy rate</t>
  </si>
  <si>
    <t>Three month vacancy rate</t>
  </si>
  <si>
    <t>Betsi Cadwaladr University Health Board</t>
  </si>
  <si>
    <t>Belfast Health and Social Care Trust</t>
  </si>
  <si>
    <t>The Royal Marsden NHS Foundation Trust</t>
  </si>
  <si>
    <t>Abertawe Bro Morgannwg University Health Board</t>
  </si>
  <si>
    <t>Oxford University Hospitals NHS Trust</t>
  </si>
  <si>
    <t>Barts Health NHS Trust</t>
  </si>
  <si>
    <t>University Hospitals Birmingham NHS Foundation Trust</t>
  </si>
  <si>
    <t>The Christie NHS Foundation Trust</t>
  </si>
  <si>
    <t>Peterborough and Stamford Hospitals NHS Foundation Trust</t>
  </si>
  <si>
    <t>The Clatterbridge Cancer Centre NHS Foundation Trust</t>
  </si>
  <si>
    <t>The Shrewsbury and Telford Hospital NHS Trust</t>
  </si>
  <si>
    <t>University Hospital Southampton NHS Foundation Trust</t>
  </si>
  <si>
    <t>The Ipswich Hospital NHS Trust</t>
  </si>
  <si>
    <t>North Cumbria University Hospitals NHS Trust</t>
  </si>
  <si>
    <t>Barking, Havering and Redbridge University Hospitals NHS Trust</t>
  </si>
  <si>
    <t>Royal Free London NHS Foundation Trust</t>
  </si>
  <si>
    <t>The Royal Wolverhampton NHS Trust</t>
  </si>
  <si>
    <t>Royal Surrey County Hospital NHS Foundation Trust</t>
  </si>
  <si>
    <t>Percentage of post holders</t>
  </si>
  <si>
    <t>NHS Greater Glasgow and Clyde</t>
  </si>
  <si>
    <t>Number of posts stratified by agenda for change band and radiotherapy provider</t>
  </si>
  <si>
    <t xml:space="preserve">Number of whole time equivalent (WTE) stratified by agenda for change band and radiotherapy provider </t>
  </si>
  <si>
    <t>Chart to show WTE by country and provider health board/trust</t>
  </si>
  <si>
    <t>Total establishment with percentage vacancy of WTE by provider health board/trust</t>
  </si>
  <si>
    <t>Number of posts for each reason for absence by agenda for change band</t>
  </si>
  <si>
    <t>5. Reasons for absence</t>
  </si>
  <si>
    <t>Highlighted in blue = Data missing from 2013 census and so data from 2012 census is used</t>
  </si>
  <si>
    <t>SCOR census of the radiotherapy radiographic workforce in the UK - 1st November 2013</t>
  </si>
  <si>
    <t>2012 figure</t>
  </si>
  <si>
    <t>Change from 2012 census</t>
  </si>
  <si>
    <t>Hampshire Hospitals NHS Foundation Trust</t>
  </si>
  <si>
    <t>The Leeds Teaching Hospitals NHS Trust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</si>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</sst>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9" fontId="1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0" fillId="0" borderId="0" xfId="0" applyFill="1"/>
    <xf numFmtId="165" fontId="0" fillId="0" borderId="0" xfId="0" applyNumberFormat="1"/>
    <xf numFmtId="0" fontId="6" fillId="0" borderId="0" xfId="0" applyFont="1"/>
    <xf numFmtId="0" fontId="5" fillId="0" borderId="0" xfId="0" applyFont="1"/>
    <xf numFmtId="164" fontId="5" fillId="3" borderId="0" xfId="0" applyNumberFormat="1" applyFont="1" applyFill="1"/>
    <xf numFmtId="0" fontId="5" fillId="3" borderId="0" xfId="0" applyFont="1" applyFill="1"/>
    <xf numFmtId="0" fontId="5" fillId="0" borderId="0" xfId="0" applyFont="1" applyFill="1"/>
    <xf numFmtId="2" fontId="5" fillId="0" borderId="0" xfId="0" applyNumberFormat="1" applyFont="1"/>
    <xf numFmtId="0" fontId="5" fillId="2" borderId="0" xfId="0" applyFont="1" applyFill="1"/>
    <xf numFmtId="2" fontId="5" fillId="2" borderId="0" xfId="0" applyNumberFormat="1" applyFont="1" applyFill="1"/>
    <xf numFmtId="164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9" fillId="0" borderId="0" xfId="2" applyFont="1"/>
    <xf numFmtId="0" fontId="10" fillId="0" borderId="0" xfId="0" applyFont="1"/>
    <xf numFmtId="0" fontId="8" fillId="0" borderId="0" xfId="0" applyFont="1" applyAlignment="1">
      <alignment horizontal="left"/>
    </xf>
    <xf numFmtId="0" fontId="8" fillId="3" borderId="0" xfId="0" applyFont="1" applyFill="1"/>
    <xf numFmtId="0" fontId="2" fillId="3" borderId="18" xfId="1" applyNumberFormat="1" applyFont="1" applyFill="1" applyBorder="1"/>
    <xf numFmtId="0" fontId="2" fillId="3" borderId="19" xfId="1" applyNumberFormat="1" applyFont="1" applyFill="1" applyBorder="1"/>
    <xf numFmtId="164" fontId="7" fillId="3" borderId="0" xfId="0" applyNumberFormat="1" applyFont="1" applyFill="1"/>
    <xf numFmtId="0" fontId="2" fillId="3" borderId="20" xfId="1" applyNumberFormat="1" applyFont="1" applyFill="1" applyBorder="1"/>
    <xf numFmtId="0" fontId="7" fillId="2" borderId="0" xfId="0" applyFont="1" applyFill="1"/>
    <xf numFmtId="2" fontId="7" fillId="2" borderId="0" xfId="0" applyNumberFormat="1" applyFont="1" applyFill="1"/>
    <xf numFmtId="0" fontId="2" fillId="0" borderId="1" xfId="1" applyFont="1" applyBorder="1"/>
    <xf numFmtId="0" fontId="2" fillId="0" borderId="2" xfId="1" applyFont="1" applyBorder="1"/>
    <xf numFmtId="0" fontId="8" fillId="0" borderId="15" xfId="0" applyFont="1" applyBorder="1"/>
    <xf numFmtId="0" fontId="8" fillId="0" borderId="16" xfId="0" applyFont="1" applyBorder="1"/>
    <xf numFmtId="0" fontId="7" fillId="0" borderId="4" xfId="0" applyFont="1" applyBorder="1"/>
    <xf numFmtId="0" fontId="7" fillId="0" borderId="5" xfId="0" applyFont="1" applyBorder="1"/>
    <xf numFmtId="0" fontId="8" fillId="0" borderId="3" xfId="0" applyFont="1" applyBorder="1"/>
    <xf numFmtId="0" fontId="7" fillId="0" borderId="0" xfId="0" applyFont="1" applyFill="1"/>
    <xf numFmtId="0" fontId="7" fillId="0" borderId="0" xfId="0" applyFont="1" applyBorder="1"/>
    <xf numFmtId="0" fontId="7" fillId="0" borderId="12" xfId="0" applyFont="1" applyBorder="1"/>
    <xf numFmtId="0" fontId="8" fillId="0" borderId="0" xfId="0" applyFont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1" fontId="8" fillId="0" borderId="0" xfId="0" applyNumberFormat="1" applyFont="1" applyAlignment="1">
      <alignment horizontal="left"/>
    </xf>
    <xf numFmtId="0" fontId="8" fillId="0" borderId="7" xfId="0" applyFont="1" applyBorder="1"/>
    <xf numFmtId="0" fontId="2" fillId="0" borderId="8" xfId="1" applyFont="1" applyBorder="1"/>
    <xf numFmtId="164" fontId="8" fillId="3" borderId="0" xfId="0" applyNumberFormat="1" applyFont="1" applyFill="1" applyAlignment="1">
      <alignment wrapText="1"/>
    </xf>
    <xf numFmtId="2" fontId="2" fillId="3" borderId="8" xfId="3" applyNumberFormat="1" applyFont="1" applyFill="1" applyBorder="1"/>
    <xf numFmtId="164" fontId="7" fillId="3" borderId="10" xfId="0" applyNumberFormat="1" applyFont="1" applyFill="1" applyBorder="1"/>
    <xf numFmtId="2" fontId="2" fillId="3" borderId="11" xfId="3" applyNumberFormat="1" applyFont="1" applyFill="1" applyBorder="1"/>
    <xf numFmtId="164" fontId="7" fillId="3" borderId="12" xfId="0" applyNumberFormat="1" applyFont="1" applyFill="1" applyBorder="1"/>
    <xf numFmtId="0" fontId="7" fillId="3" borderId="11" xfId="0" applyFont="1" applyFill="1" applyBorder="1"/>
    <xf numFmtId="2" fontId="2" fillId="3" borderId="13" xfId="3" applyNumberFormat="1" applyFont="1" applyFill="1" applyBorder="1"/>
    <xf numFmtId="164" fontId="7" fillId="3" borderId="17" xfId="0" applyNumberFormat="1" applyFont="1" applyFill="1" applyBorder="1"/>
    <xf numFmtId="165" fontId="8" fillId="0" borderId="15" xfId="0" applyNumberFormat="1" applyFont="1" applyBorder="1"/>
    <xf numFmtId="0" fontId="7" fillId="0" borderId="7" xfId="0" applyFont="1" applyBorder="1"/>
    <xf numFmtId="2" fontId="7" fillId="0" borderId="0" xfId="0" applyNumberFormat="1" applyFont="1"/>
    <xf numFmtId="0" fontId="7" fillId="2" borderId="11" xfId="0" applyFont="1" applyFill="1" applyBorder="1"/>
    <xf numFmtId="0" fontId="6" fillId="2" borderId="0" xfId="0" applyFont="1" applyFill="1"/>
    <xf numFmtId="164" fontId="8" fillId="0" borderId="0" xfId="0" applyNumberFormat="1" applyFont="1" applyAlignment="1">
      <alignment wrapText="1"/>
    </xf>
    <xf numFmtId="0" fontId="2" fillId="0" borderId="2" xfId="1" applyFont="1" applyFill="1" applyBorder="1"/>
    <xf numFmtId="164" fontId="7" fillId="0" borderId="9" xfId="0" applyNumberFormat="1" applyFont="1" applyBorder="1"/>
    <xf numFmtId="164" fontId="7" fillId="0" borderId="0" xfId="0" applyNumberFormat="1" applyFont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7" fillId="0" borderId="11" xfId="0" applyFont="1" applyFill="1" applyBorder="1"/>
    <xf numFmtId="164" fontId="8" fillId="0" borderId="16" xfId="0" applyNumberFormat="1" applyFont="1" applyBorder="1"/>
    <xf numFmtId="0" fontId="7" fillId="0" borderId="8" xfId="0" applyFont="1" applyFill="1" applyBorder="1"/>
    <xf numFmtId="164" fontId="7" fillId="0" borderId="9" xfId="0" applyNumberFormat="1" applyFont="1" applyFill="1" applyBorder="1"/>
    <xf numFmtId="0" fontId="7" fillId="0" borderId="10" xfId="0" applyFont="1" applyFill="1" applyBorder="1"/>
    <xf numFmtId="164" fontId="8" fillId="0" borderId="9" xfId="0" applyNumberFormat="1" applyFont="1" applyBorder="1"/>
    <xf numFmtId="0" fontId="7" fillId="0" borderId="16" xfId="0" applyFont="1" applyFill="1" applyBorder="1"/>
    <xf numFmtId="0" fontId="7" fillId="0" borderId="7" xfId="0" applyFont="1" applyFill="1" applyBorder="1"/>
    <xf numFmtId="0" fontId="1" fillId="3" borderId="0" xfId="0" applyFont="1" applyFill="1"/>
    <xf numFmtId="0" fontId="8" fillId="3" borderId="0" xfId="0" applyFont="1" applyFill="1" applyAlignment="1">
      <alignment wrapText="1"/>
    </xf>
    <xf numFmtId="0" fontId="2" fillId="3" borderId="5" xfId="1" applyNumberFormat="1" applyFont="1" applyFill="1" applyBorder="1"/>
    <xf numFmtId="1" fontId="7" fillId="3" borderId="19" xfId="0" applyNumberFormat="1" applyFont="1" applyFill="1" applyBorder="1"/>
    <xf numFmtId="0" fontId="8" fillId="0" borderId="3" xfId="0" applyFont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6" xfId="0" applyFont="1" applyBorder="1"/>
    <xf numFmtId="0" fontId="7" fillId="0" borderId="15" xfId="0" applyFont="1" applyFill="1" applyBorder="1"/>
    <xf numFmtId="164" fontId="7" fillId="0" borderId="12" xfId="0" applyNumberFormat="1" applyFont="1" applyBorder="1"/>
    <xf numFmtId="165" fontId="8" fillId="0" borderId="0" xfId="0" applyNumberFormat="1" applyFont="1"/>
    <xf numFmtId="164" fontId="7" fillId="0" borderId="16" xfId="0" applyNumberFormat="1" applyFont="1" applyFill="1" applyBorder="1"/>
    <xf numFmtId="164" fontId="7" fillId="0" borderId="7" xfId="0" applyNumberFormat="1" applyFont="1" applyBorder="1"/>
    <xf numFmtId="0" fontId="7" fillId="0" borderId="9" xfId="0" applyFont="1" applyFill="1" applyBorder="1"/>
    <xf numFmtId="2" fontId="5" fillId="0" borderId="0" xfId="4" applyNumberFormat="1" applyFont="1"/>
    <xf numFmtId="0" fontId="7" fillId="2" borderId="12" xfId="0" applyFont="1" applyFill="1" applyBorder="1"/>
    <xf numFmtId="0" fontId="7" fillId="2" borderId="0" xfId="0" applyFont="1" applyFill="1" applyBorder="1"/>
    <xf numFmtId="0" fontId="7" fillId="0" borderId="14" xfId="0" applyFont="1" applyFill="1" applyBorder="1"/>
    <xf numFmtId="0" fontId="7" fillId="0" borderId="17" xfId="0" applyFont="1" applyFill="1" applyBorder="1"/>
    <xf numFmtId="0" fontId="7" fillId="0" borderId="13" xfId="0" applyFont="1" applyFill="1" applyBorder="1"/>
    <xf numFmtId="0" fontId="8" fillId="0" borderId="15" xfId="0" applyFont="1" applyFill="1" applyBorder="1"/>
    <xf numFmtId="0" fontId="8" fillId="0" borderId="13" xfId="0" applyFont="1" applyFill="1" applyBorder="1"/>
    <xf numFmtId="0" fontId="9" fillId="0" borderId="0" xfId="0" applyFont="1"/>
    <xf numFmtId="0" fontId="12" fillId="0" borderId="0" xfId="0" applyFont="1"/>
    <xf numFmtId="0" fontId="0" fillId="2" borderId="0" xfId="0" applyFill="1"/>
    <xf numFmtId="0" fontId="7" fillId="0" borderId="0" xfId="0" applyFont="1" applyAlignment="1">
      <alignment horizontal="left"/>
    </xf>
    <xf numFmtId="0" fontId="8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9" xfId="0" applyFont="1" applyFill="1" applyBorder="1"/>
    <xf numFmtId="0" fontId="8" fillId="0" borderId="14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0" xfId="0" applyFont="1" applyBorder="1"/>
    <xf numFmtId="0" fontId="8" fillId="0" borderId="9" xfId="0" applyFont="1" applyBorder="1"/>
    <xf numFmtId="0" fontId="8" fillId="0" borderId="4" xfId="0" applyFont="1" applyBorder="1"/>
    <xf numFmtId="0" fontId="8" fillId="0" borderId="6" xfId="0" applyFont="1" applyBorder="1"/>
    <xf numFmtId="0" fontId="2" fillId="3" borderId="4" xfId="1" applyNumberFormat="1" applyFont="1" applyFill="1" applyBorder="1"/>
    <xf numFmtId="0" fontId="2" fillId="3" borderId="6" xfId="1" applyNumberFormat="1" applyFont="1" applyFill="1" applyBorder="1"/>
    <xf numFmtId="2" fontId="2" fillId="3" borderId="0" xfId="3" applyNumberFormat="1" applyFont="1" applyFill="1" applyBorder="1"/>
    <xf numFmtId="0" fontId="8" fillId="0" borderId="8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8" fillId="0" borderId="10" xfId="0" applyFont="1" applyBorder="1"/>
    <xf numFmtId="164" fontId="8" fillId="0" borderId="14" xfId="0" applyNumberFormat="1" applyFont="1" applyBorder="1"/>
    <xf numFmtId="0" fontId="8" fillId="0" borderId="17" xfId="0" applyFont="1" applyBorder="1"/>
    <xf numFmtId="0" fontId="7" fillId="0" borderId="14" xfId="0" applyFont="1" applyBorder="1"/>
    <xf numFmtId="164" fontId="7" fillId="0" borderId="14" xfId="0" applyNumberFormat="1" applyFont="1" applyBorder="1"/>
    <xf numFmtId="0" fontId="7" fillId="0" borderId="17" xfId="0" applyFont="1" applyBorder="1"/>
    <xf numFmtId="164" fontId="1" fillId="3" borderId="0" xfId="0" applyNumberFormat="1" applyFont="1" applyFill="1"/>
    <xf numFmtId="165" fontId="8" fillId="0" borderId="14" xfId="0" applyNumberFormat="1" applyFont="1" applyFill="1" applyBorder="1"/>
    <xf numFmtId="165" fontId="8" fillId="0" borderId="16" xfId="0" applyNumberFormat="1" applyFont="1" applyBorder="1"/>
    <xf numFmtId="165" fontId="8" fillId="0" borderId="9" xfId="0" applyNumberFormat="1" applyFont="1" applyFill="1" applyBorder="1"/>
    <xf numFmtId="165" fontId="8" fillId="0" borderId="0" xfId="0" applyNumberFormat="1" applyFont="1" applyFill="1" applyBorder="1"/>
    <xf numFmtId="165" fontId="8" fillId="0" borderId="14" xfId="0" applyNumberFormat="1" applyFont="1" applyBorder="1"/>
    <xf numFmtId="165" fontId="8" fillId="0" borderId="16" xfId="0" applyNumberFormat="1" applyFont="1" applyBorder="1" applyAlignment="1">
      <alignment horizontal="left" indent="3"/>
    </xf>
    <xf numFmtId="165" fontId="8" fillId="0" borderId="16" xfId="0" applyNumberFormat="1" applyFont="1" applyFill="1" applyBorder="1"/>
    <xf numFmtId="165" fontId="8" fillId="0" borderId="13" xfId="0" applyNumberFormat="1" applyFont="1" applyFill="1" applyBorder="1"/>
  </cellXfs>
  <cellStyles count="5">
    <cellStyle name="Hyperlink" xfId="2" builtinId="8"/>
    <cellStyle name="Normal" xfId="0" builtinId="0"/>
    <cellStyle name="Normal_1.Total Workforce (Posts)" xfId="1"/>
    <cellStyle name="Normal_2.Total Workforce (WTE)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UK Radiotherapy Radiographic Workforce at 1st November 2013</a:t>
            </a:r>
          </a:p>
          <a:p>
            <a:pPr>
              <a:defRPr/>
            </a:pPr>
            <a:r>
              <a:rPr lang="en-GB"/>
              <a:t> Establishment by Whole Time Equivalent 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4.2414057427547579E-2"/>
          <c:y val="0.10517146796131498"/>
          <c:w val="0.94252890907319375"/>
          <c:h val="0.37715645871937831"/>
        </c:manualLayout>
      </c:layout>
      <c:barChart>
        <c:barDir val="col"/>
        <c:grouping val="clustered"/>
        <c:ser>
          <c:idx val="1"/>
          <c:order val="0"/>
          <c:cat>
            <c:multiLvlStrRef>
              <c:f>('2. Total Workforce (WTE)'!$A$4:$B$54,'2. Total Workforce (WTE)'!$A$56:$B$56,'2. Total Workforce (WTE)'!$A$58:$B$62,'2. Total Workforce (WTE)'!$A$64:$B$66)</c:f>
              <c:multiLvlStrCache>
                <c:ptCount val="60"/>
                <c:lvl>
                  <c:pt idx="0">
                    <c:v>Barking, Havering and Redbridge University Hospitals NHS Trust</c:v>
                  </c:pt>
                  <c:pt idx="1">
                    <c:v>Barts Health NHS Trust</c:v>
                  </c:pt>
                  <c:pt idx="2">
                    <c:v>Brighton and Sussex University Hospitals NHS Trust</c:v>
                  </c:pt>
                  <c:pt idx="3">
                    <c:v>Cambridge University Hospitals NHS Foundation Trust</c:v>
                  </c:pt>
                  <c:pt idx="4">
                    <c:v>Colchester Hospital University NHS Foundation Trust</c:v>
                  </c:pt>
                  <c:pt idx="5">
                    <c:v>Derby Hospitals NHS Foundation Trust</c:v>
                  </c:pt>
                  <c:pt idx="6">
                    <c:v>East and North Hertfordshire NHS Trust</c:v>
                  </c:pt>
                  <c:pt idx="7">
                    <c:v>Gloucestershire Hospitals NHS Foundation Trust</c:v>
                  </c:pt>
                  <c:pt idx="8">
                    <c:v>Guy's and St Thomas' NHS Foundation Trust</c:v>
                  </c:pt>
                  <c:pt idx="9">
                    <c:v>Hampshire Hospitals NHS Foundation Trust</c:v>
                  </c:pt>
                  <c:pt idx="10">
                    <c:v>Hull and East Yorkshire Hospitals NHS Trust</c:v>
                  </c:pt>
                  <c:pt idx="11">
                    <c:v>Imperial College Healthcare NHS Trust</c:v>
                  </c:pt>
                  <c:pt idx="12">
                    <c:v>Lancashire Teaching Hospitals NHS Foundation Trust</c:v>
                  </c:pt>
                  <c:pt idx="13">
                    <c:v>Maidstone and Tunbridge Wells NHS Trust</c:v>
                  </c:pt>
                  <c:pt idx="14">
                    <c:v>Norfolk and Norwich University Hospitals NHS Foundation Trust</c:v>
                  </c:pt>
                  <c:pt idx="15">
                    <c:v>North Cumbria University Hospitals NHS Trust</c:v>
                  </c:pt>
                  <c:pt idx="16">
                    <c:v>North Middlesex University Hospital NHS Trust</c:v>
                  </c:pt>
                  <c:pt idx="17">
                    <c:v>Northampton General Hospital NHS Trust</c:v>
                  </c:pt>
                  <c:pt idx="18">
                    <c:v>Nottingham University Hospitals NHS Trust</c:v>
                  </c:pt>
                  <c:pt idx="19">
                    <c:v>Oxford University Hospitals NHS Trust</c:v>
                  </c:pt>
                  <c:pt idx="20">
                    <c:v>Peterborough and Stamford Hospitals NHS Foundation Trust</c:v>
                  </c:pt>
                  <c:pt idx="21">
                    <c:v>Plymouth Hospitals NHS Trust</c:v>
                  </c:pt>
                  <c:pt idx="22">
                    <c:v>Poole Hospital NHS Foundation Trust</c:v>
                  </c:pt>
                  <c:pt idx="23">
                    <c:v>Portsmouth Hospitals NHS Trust</c:v>
                  </c:pt>
                  <c:pt idx="24">
                    <c:v>Royal Berkshire NHS Foundation Trust</c:v>
                  </c:pt>
                  <c:pt idx="25">
                    <c:v>Royal Cornwall Hospitals NHS Trust</c:v>
                  </c:pt>
                  <c:pt idx="26">
                    <c:v>Royal Devon and Exeter NHS Foundation Trust</c:v>
                  </c:pt>
                  <c:pt idx="27">
                    <c:v>Royal Free London NHS Foundation Trust</c:v>
                  </c:pt>
                  <c:pt idx="28">
                    <c:v>Royal Surrey County Hospital NHS Foundation Trust</c:v>
                  </c:pt>
                  <c:pt idx="29">
                    <c:v>Royal United Hospital Bath NHS Trust</c:v>
                  </c:pt>
                  <c:pt idx="30">
                    <c:v>Sheffield Teaching Hospitals NHS Foundation Trust</c:v>
                  </c:pt>
                  <c:pt idx="31">
                    <c:v>South Devon Healthcare NHS Foundation Trust</c:v>
                  </c:pt>
                  <c:pt idx="32">
                    <c:v>South Tees Hospitals NHS Foundation Trust</c:v>
                  </c:pt>
                  <c:pt idx="33">
                    <c:v>Southend University Hospital NHS Foundation Trust</c:v>
                  </c:pt>
                  <c:pt idx="34">
                    <c:v>Taunton and Somerset NHS Foundation Trust</c:v>
                  </c:pt>
                  <c:pt idx="35">
                    <c:v>The Christie NHS Foundation Trust</c:v>
                  </c:pt>
                  <c:pt idx="36">
                    <c:v>The Clatterbridge Cancer Centre NHS Foundation Trust</c:v>
                  </c:pt>
                  <c:pt idx="37">
                    <c:v>The Ipswich Hospital NHS Trust</c:v>
                  </c:pt>
                  <c:pt idx="38">
                    <c:v>The Leeds Teaching Hospitals NHS Trust</c:v>
                  </c:pt>
                  <c:pt idx="39">
                    <c:v>The Newcastle Upon Tyne Hospitals NHS Foundation Trust</c:v>
                  </c:pt>
                  <c:pt idx="40">
                    <c:v>The Royal Marsden NHS Foundation Trust</c:v>
                  </c:pt>
                  <c:pt idx="41">
                    <c:v>The Royal Wolverhampton NHS Trust</c:v>
                  </c:pt>
                  <c:pt idx="42">
                    <c:v>The Shrewsbury and Telford Hospital NHS Trust</c:v>
                  </c:pt>
                  <c:pt idx="43">
                    <c:v>United Lincolnshire Hospitals NHS Trust</c:v>
                  </c:pt>
                  <c:pt idx="44">
                    <c:v>University College London Hospitals NHS Foundation Trust</c:v>
                  </c:pt>
                  <c:pt idx="45">
                    <c:v>University Hospital of North Staffordshire NHS Trust</c:v>
                  </c:pt>
                  <c:pt idx="46">
                    <c:v>University Hospital Southampton NHS Foundation Trust</c:v>
                  </c:pt>
                  <c:pt idx="47">
                    <c:v>University Hospitals Birmingham NHS Foundation Trust</c:v>
                  </c:pt>
                  <c:pt idx="48">
                    <c:v>University Hospitals Bristol NHS Foundation Trust</c:v>
                  </c:pt>
                  <c:pt idx="49">
                    <c:v>University Hospitals Coventry and Warwickshire NHS Trust</c:v>
                  </c:pt>
                  <c:pt idx="50">
                    <c:v>University Hospitals of Leicester NHS Trust</c:v>
                  </c:pt>
                  <c:pt idx="51">
                    <c:v>Belfast Health and Social Care Trust</c:v>
                  </c:pt>
                  <c:pt idx="52">
                    <c:v>NHS Grampian</c:v>
                  </c:pt>
                  <c:pt idx="53">
                    <c:v>NHS Greater Glasgow and Clyde</c:v>
                  </c:pt>
                  <c:pt idx="54">
                    <c:v>NHS Highland</c:v>
                  </c:pt>
                  <c:pt idx="55">
                    <c:v>NHS Lothian</c:v>
                  </c:pt>
                  <c:pt idx="56">
                    <c:v>NHS Tayside</c:v>
                  </c:pt>
                  <c:pt idx="57">
                    <c:v>Abertawe Bro Morgannwg University Health Board</c:v>
                  </c:pt>
                  <c:pt idx="58">
                    <c:v>Betsi Cadwaladr University Health Board</c:v>
                  </c:pt>
                  <c:pt idx="59">
                    <c:v>Velindre NHS Trust</c:v>
                  </c:pt>
                </c:lvl>
                <c:lvl>
                  <c:pt idx="0">
                    <c:v>England</c:v>
                  </c:pt>
                  <c:pt idx="51">
                    <c:v>N Ireland</c:v>
                  </c:pt>
                  <c:pt idx="52">
                    <c:v>Scotland</c:v>
                  </c:pt>
                  <c:pt idx="57">
                    <c:v>Wales</c:v>
                  </c:pt>
                </c:lvl>
              </c:multiLvlStrCache>
            </c:multiLvlStrRef>
          </c:cat>
          <c:val>
            <c:numRef>
              <c:f>('2. Total Workforce (WTE)'!$N$4:$N$54,'2. Total Workforce (WTE)'!$N$56,'2. Total Workforce (WTE)'!$N$58:$N$62,'2. Total Workforce (WTE)'!$N$64:$N$66)</c:f>
              <c:numCache>
                <c:formatCode>General</c:formatCode>
                <c:ptCount val="60"/>
                <c:pt idx="0">
                  <c:v>33.32</c:v>
                </c:pt>
                <c:pt idx="1">
                  <c:v>31.96</c:v>
                </c:pt>
                <c:pt idx="2">
                  <c:v>44.4</c:v>
                </c:pt>
                <c:pt idx="3">
                  <c:v>62.699999999999996</c:v>
                </c:pt>
                <c:pt idx="4">
                  <c:v>35.600000000000009</c:v>
                </c:pt>
                <c:pt idx="5">
                  <c:v>42.27</c:v>
                </c:pt>
                <c:pt idx="6">
                  <c:v>51.28</c:v>
                </c:pt>
                <c:pt idx="7">
                  <c:v>46.730000000000004</c:v>
                </c:pt>
                <c:pt idx="8">
                  <c:v>79.3</c:v>
                </c:pt>
                <c:pt idx="9">
                  <c:v>2</c:v>
                </c:pt>
                <c:pt idx="10">
                  <c:v>45.6</c:v>
                </c:pt>
                <c:pt idx="11">
                  <c:v>51</c:v>
                </c:pt>
                <c:pt idx="12">
                  <c:v>65.55</c:v>
                </c:pt>
                <c:pt idx="13">
                  <c:v>87.6</c:v>
                </c:pt>
                <c:pt idx="14">
                  <c:v>53.98</c:v>
                </c:pt>
                <c:pt idx="15">
                  <c:v>16.259999999999998</c:v>
                </c:pt>
                <c:pt idx="16">
                  <c:v>23.9</c:v>
                </c:pt>
                <c:pt idx="17">
                  <c:v>34.239999999999995</c:v>
                </c:pt>
                <c:pt idx="18">
                  <c:v>57.91</c:v>
                </c:pt>
                <c:pt idx="19">
                  <c:v>66.400000000000006</c:v>
                </c:pt>
                <c:pt idx="20">
                  <c:v>16</c:v>
                </c:pt>
                <c:pt idx="21">
                  <c:v>24.46</c:v>
                </c:pt>
                <c:pt idx="22">
                  <c:v>39.57</c:v>
                </c:pt>
                <c:pt idx="23">
                  <c:v>36</c:v>
                </c:pt>
                <c:pt idx="24">
                  <c:v>40.08</c:v>
                </c:pt>
                <c:pt idx="25">
                  <c:v>19.5</c:v>
                </c:pt>
                <c:pt idx="26">
                  <c:v>34</c:v>
                </c:pt>
                <c:pt idx="27">
                  <c:v>18.670000000000002</c:v>
                </c:pt>
                <c:pt idx="28">
                  <c:v>72.06</c:v>
                </c:pt>
                <c:pt idx="29">
                  <c:v>15.98</c:v>
                </c:pt>
                <c:pt idx="30">
                  <c:v>67.27</c:v>
                </c:pt>
                <c:pt idx="31">
                  <c:v>21.8</c:v>
                </c:pt>
                <c:pt idx="32">
                  <c:v>62.45</c:v>
                </c:pt>
                <c:pt idx="33">
                  <c:v>34.56</c:v>
                </c:pt>
                <c:pt idx="34">
                  <c:v>27</c:v>
                </c:pt>
                <c:pt idx="35">
                  <c:v>111</c:v>
                </c:pt>
                <c:pt idx="36">
                  <c:v>121.00999999999999</c:v>
                </c:pt>
                <c:pt idx="37">
                  <c:v>24.9</c:v>
                </c:pt>
                <c:pt idx="38">
                  <c:v>92.859999999999985</c:v>
                </c:pt>
                <c:pt idx="39">
                  <c:v>70.11999999999999</c:v>
                </c:pt>
                <c:pt idx="40">
                  <c:v>91.85</c:v>
                </c:pt>
                <c:pt idx="41">
                  <c:v>39.61</c:v>
                </c:pt>
                <c:pt idx="42">
                  <c:v>20.96</c:v>
                </c:pt>
                <c:pt idx="43">
                  <c:v>30.810000000000002</c:v>
                </c:pt>
                <c:pt idx="44">
                  <c:v>47.32</c:v>
                </c:pt>
                <c:pt idx="45">
                  <c:v>42.46</c:v>
                </c:pt>
                <c:pt idx="46">
                  <c:v>59.03</c:v>
                </c:pt>
                <c:pt idx="47">
                  <c:v>76.5</c:v>
                </c:pt>
                <c:pt idx="48">
                  <c:v>52.36</c:v>
                </c:pt>
                <c:pt idx="49">
                  <c:v>44.5</c:v>
                </c:pt>
                <c:pt idx="50">
                  <c:v>29.01</c:v>
                </c:pt>
                <c:pt idx="51">
                  <c:v>87.6</c:v>
                </c:pt>
                <c:pt idx="52">
                  <c:v>22.880000000000003</c:v>
                </c:pt>
                <c:pt idx="53">
                  <c:v>102.63999999999999</c:v>
                </c:pt>
                <c:pt idx="54">
                  <c:v>17.5</c:v>
                </c:pt>
                <c:pt idx="55">
                  <c:v>61.849999999999994</c:v>
                </c:pt>
                <c:pt idx="56">
                  <c:v>29.6</c:v>
                </c:pt>
                <c:pt idx="57">
                  <c:v>31.8</c:v>
                </c:pt>
                <c:pt idx="58">
                  <c:v>31.5</c:v>
                </c:pt>
                <c:pt idx="59">
                  <c:v>80.719999999999985</c:v>
                </c:pt>
              </c:numCache>
            </c:numRef>
          </c:val>
        </c:ser>
        <c:axId val="79124736"/>
        <c:axId val="79130624"/>
      </c:barChart>
      <c:catAx>
        <c:axId val="79124736"/>
        <c:scaling>
          <c:orientation val="minMax"/>
        </c:scaling>
        <c:axPos val="b"/>
        <c:tickLblPos val="nextTo"/>
        <c:crossAx val="79130624"/>
        <c:crosses val="autoZero"/>
        <c:auto val="1"/>
        <c:lblAlgn val="ctr"/>
        <c:lblOffset val="100"/>
      </c:catAx>
      <c:valAx>
        <c:axId val="79130624"/>
        <c:scaling>
          <c:orientation val="minMax"/>
        </c:scaling>
        <c:axPos val="l"/>
        <c:majorGridlines/>
        <c:numFmt formatCode="General" sourceLinked="1"/>
        <c:tickLblPos val="nextTo"/>
        <c:crossAx val="79124736"/>
        <c:crosses val="autoZero"/>
        <c:crossBetween val="between"/>
      </c:valAx>
    </c:plotArea>
    <c:plotVisOnly val="1"/>
  </c:chart>
  <c:txPr>
    <a:bodyPr/>
    <a:lstStyle/>
    <a:p>
      <a:pPr>
        <a:defRPr sz="9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056" cy="60501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workbookViewId="0">
      <selection activeCell="B12" sqref="B12"/>
    </sheetView>
  </sheetViews>
  <sheetFormatPr defaultRowHeight="15"/>
  <cols>
    <col min="2" max="2" width="28.5703125" customWidth="1"/>
    <col min="3" max="3" width="106.7109375" customWidth="1"/>
  </cols>
  <sheetData>
    <row r="1" spans="1:3" ht="26.25">
      <c r="A1" s="100" t="s">
        <v>104</v>
      </c>
      <c r="B1" s="18"/>
      <c r="C1" s="18"/>
    </row>
    <row r="2" spans="1:3">
      <c r="A2" s="18"/>
      <c r="B2" s="18"/>
      <c r="C2" s="18"/>
    </row>
    <row r="3" spans="1:3" s="1" customFormat="1">
      <c r="A3" s="19"/>
      <c r="B3" s="19" t="s">
        <v>0</v>
      </c>
      <c r="C3" s="19" t="s">
        <v>1</v>
      </c>
    </row>
    <row r="4" spans="1:3">
      <c r="A4" s="18"/>
      <c r="B4" s="21" t="s">
        <v>67</v>
      </c>
      <c r="C4" s="18" t="s">
        <v>97</v>
      </c>
    </row>
    <row r="5" spans="1:3">
      <c r="A5" s="18"/>
      <c r="B5" s="21" t="s">
        <v>70</v>
      </c>
      <c r="C5" s="18" t="s">
        <v>98</v>
      </c>
    </row>
    <row r="6" spans="1:3">
      <c r="A6" s="18"/>
      <c r="B6" s="99" t="s">
        <v>68</v>
      </c>
      <c r="C6" s="18" t="s">
        <v>99</v>
      </c>
    </row>
    <row r="7" spans="1:3">
      <c r="A7" s="18"/>
      <c r="B7" s="21" t="s">
        <v>69</v>
      </c>
      <c r="C7" s="20" t="s">
        <v>100</v>
      </c>
    </row>
    <row r="8" spans="1:3">
      <c r="A8" s="18"/>
      <c r="B8" s="21" t="s">
        <v>102</v>
      </c>
      <c r="C8" s="18" t="s">
        <v>101</v>
      </c>
    </row>
    <row r="11" spans="1:3">
      <c r="B11" t="s">
        <v>109</v>
      </c>
    </row>
  </sheetData>
  <hyperlinks>
    <hyperlink ref="B4" location="'1. Total Workforce (Posts)'!A1" display="1. Total Workforce (Posts)"/>
    <hyperlink ref="B5" location="'2. Total Workforce (WTE)'!A1" display="2. Total Workforce (WTE)"/>
    <hyperlink ref="B7" location="'4. Vacancy Rate'!A1" display="4. Vacancy Rate"/>
    <hyperlink ref="B8" location="'5. AfC with Occupancy'!A1" display="5. AfC &amp; Occupancy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70" zoomScaleNormal="7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P56" sqref="P56"/>
    </sheetView>
  </sheetViews>
  <sheetFormatPr defaultRowHeight="15"/>
  <cols>
    <col min="1" max="1" width="13.5703125" customWidth="1"/>
    <col min="2" max="2" width="72.7109375" customWidth="1"/>
    <col min="3" max="13" width="6.7109375" customWidth="1"/>
    <col min="14" max="14" width="7.42578125" bestFit="1" customWidth="1"/>
    <col min="15" max="15" width="14.28515625" style="4" bestFit="1" customWidth="1"/>
    <col min="16" max="16" width="17.140625" style="4" customWidth="1"/>
  </cols>
  <sheetData>
    <row r="1" spans="1:16" ht="26.25">
      <c r="A1" s="100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</row>
    <row r="2" spans="1:16" ht="18.75">
      <c r="A2" s="22" t="s">
        <v>2</v>
      </c>
      <c r="B2" s="9"/>
      <c r="C2" s="29" t="s">
        <v>103</v>
      </c>
      <c r="D2" s="30"/>
      <c r="E2" s="29"/>
      <c r="F2" s="29"/>
      <c r="G2" s="29"/>
      <c r="H2" s="29"/>
      <c r="I2" s="29"/>
      <c r="J2" s="29"/>
      <c r="K2" s="29"/>
      <c r="L2" s="29"/>
      <c r="M2" s="29"/>
      <c r="N2" s="14"/>
      <c r="O2" s="10"/>
      <c r="P2" s="10"/>
    </row>
    <row r="3" spans="1:16"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"/>
      <c r="O3" s="10"/>
      <c r="P3" s="10"/>
    </row>
    <row r="4" spans="1:16" s="19" customFormat="1" ht="32.25" customHeight="1">
      <c r="A4" s="19" t="s">
        <v>3</v>
      </c>
      <c r="B4" s="19" t="s">
        <v>4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 t="s">
        <v>5</v>
      </c>
      <c r="I4" s="23" t="s">
        <v>6</v>
      </c>
      <c r="J4" s="23" t="s">
        <v>7</v>
      </c>
      <c r="K4" s="23" t="s">
        <v>57</v>
      </c>
      <c r="L4" s="23">
        <v>9</v>
      </c>
      <c r="M4" s="23" t="s">
        <v>8</v>
      </c>
      <c r="N4" s="23" t="s">
        <v>9</v>
      </c>
      <c r="O4" s="24" t="s">
        <v>105</v>
      </c>
      <c r="P4" s="47" t="s">
        <v>106</v>
      </c>
    </row>
    <row r="5" spans="1:16">
      <c r="A5" s="18" t="s">
        <v>10</v>
      </c>
      <c r="B5" s="31" t="s">
        <v>91</v>
      </c>
      <c r="C5" s="69">
        <v>4</v>
      </c>
      <c r="D5" s="90">
        <v>4</v>
      </c>
      <c r="E5" s="90">
        <v>10</v>
      </c>
      <c r="F5" s="90">
        <v>6</v>
      </c>
      <c r="G5" s="90">
        <v>9</v>
      </c>
      <c r="H5" s="90">
        <v>3</v>
      </c>
      <c r="I5" s="90">
        <v>1</v>
      </c>
      <c r="J5" s="90">
        <v>0</v>
      </c>
      <c r="K5" s="90">
        <v>0</v>
      </c>
      <c r="L5" s="90">
        <v>0</v>
      </c>
      <c r="M5" s="71">
        <v>0</v>
      </c>
      <c r="N5" s="43">
        <f t="shared" ref="N5:N36" si="0">SUM(C5:M5)</f>
        <v>37</v>
      </c>
      <c r="O5" s="25">
        <v>21</v>
      </c>
      <c r="P5" s="27">
        <f t="shared" ref="P5:P36" si="1">(N5-O5)/O5</f>
        <v>0.76190476190476186</v>
      </c>
    </row>
    <row r="6" spans="1:16">
      <c r="A6" s="18"/>
      <c r="B6" s="32" t="s">
        <v>82</v>
      </c>
      <c r="C6" s="67">
        <v>0</v>
      </c>
      <c r="D6" s="64">
        <v>0</v>
      </c>
      <c r="E6" s="64">
        <v>7</v>
      </c>
      <c r="F6" s="64">
        <v>8</v>
      </c>
      <c r="G6" s="64">
        <v>15</v>
      </c>
      <c r="H6" s="64">
        <v>5</v>
      </c>
      <c r="I6" s="64">
        <v>1</v>
      </c>
      <c r="J6" s="64">
        <v>0</v>
      </c>
      <c r="K6" s="64">
        <v>0</v>
      </c>
      <c r="L6" s="64">
        <v>0</v>
      </c>
      <c r="M6" s="66">
        <v>0</v>
      </c>
      <c r="N6" s="40">
        <f t="shared" si="0"/>
        <v>36</v>
      </c>
      <c r="O6" s="26">
        <v>34</v>
      </c>
      <c r="P6" s="27">
        <f t="shared" si="1"/>
        <v>5.8823529411764705E-2</v>
      </c>
    </row>
    <row r="7" spans="1:16">
      <c r="A7" s="18"/>
      <c r="B7" s="32" t="s">
        <v>11</v>
      </c>
      <c r="C7" s="67">
        <v>0</v>
      </c>
      <c r="D7" s="64">
        <v>4</v>
      </c>
      <c r="E7" s="64">
        <v>10</v>
      </c>
      <c r="F7" s="64">
        <v>16</v>
      </c>
      <c r="G7" s="64">
        <v>9</v>
      </c>
      <c r="H7" s="64">
        <v>7</v>
      </c>
      <c r="I7" s="64">
        <v>1</v>
      </c>
      <c r="J7" s="64">
        <v>1</v>
      </c>
      <c r="K7" s="64">
        <v>0</v>
      </c>
      <c r="L7" s="64">
        <v>0</v>
      </c>
      <c r="M7" s="66">
        <v>0</v>
      </c>
      <c r="N7" s="40">
        <f t="shared" si="0"/>
        <v>48</v>
      </c>
      <c r="O7" s="26">
        <v>46</v>
      </c>
      <c r="P7" s="27">
        <f t="shared" si="1"/>
        <v>4.3478260869565216E-2</v>
      </c>
    </row>
    <row r="8" spans="1:16">
      <c r="A8" s="18"/>
      <c r="B8" s="32" t="s">
        <v>12</v>
      </c>
      <c r="C8" s="67">
        <v>0</v>
      </c>
      <c r="D8" s="64">
        <v>4</v>
      </c>
      <c r="E8" s="64">
        <v>18</v>
      </c>
      <c r="F8" s="64">
        <v>18</v>
      </c>
      <c r="G8" s="64">
        <v>20</v>
      </c>
      <c r="H8" s="64">
        <v>8</v>
      </c>
      <c r="I8" s="64">
        <v>3</v>
      </c>
      <c r="J8" s="64">
        <v>0</v>
      </c>
      <c r="K8" s="64">
        <v>0</v>
      </c>
      <c r="L8" s="64">
        <v>0</v>
      </c>
      <c r="M8" s="66">
        <v>0</v>
      </c>
      <c r="N8" s="40">
        <f t="shared" si="0"/>
        <v>71</v>
      </c>
      <c r="O8" s="26">
        <v>70</v>
      </c>
      <c r="P8" s="27">
        <f t="shared" si="1"/>
        <v>1.4285714285714285E-2</v>
      </c>
    </row>
    <row r="9" spans="1:16">
      <c r="A9" s="18"/>
      <c r="B9" s="32" t="s">
        <v>13</v>
      </c>
      <c r="C9" s="67">
        <v>0</v>
      </c>
      <c r="D9" s="64">
        <v>4</v>
      </c>
      <c r="E9" s="64">
        <v>9</v>
      </c>
      <c r="F9" s="64">
        <v>21</v>
      </c>
      <c r="G9" s="64">
        <v>9</v>
      </c>
      <c r="H9" s="64">
        <v>1</v>
      </c>
      <c r="I9" s="64">
        <v>1</v>
      </c>
      <c r="J9" s="64">
        <v>0</v>
      </c>
      <c r="K9" s="64">
        <v>0</v>
      </c>
      <c r="L9" s="64">
        <v>0</v>
      </c>
      <c r="M9" s="66">
        <v>0</v>
      </c>
      <c r="N9" s="40">
        <f t="shared" si="0"/>
        <v>45</v>
      </c>
      <c r="O9" s="26">
        <v>44</v>
      </c>
      <c r="P9" s="27">
        <f t="shared" si="1"/>
        <v>2.2727272727272728E-2</v>
      </c>
    </row>
    <row r="10" spans="1:16">
      <c r="A10" s="18"/>
      <c r="B10" s="32" t="s">
        <v>14</v>
      </c>
      <c r="C10" s="67">
        <v>0</v>
      </c>
      <c r="D10" s="64">
        <v>5</v>
      </c>
      <c r="E10" s="64">
        <v>9</v>
      </c>
      <c r="F10" s="64">
        <v>21</v>
      </c>
      <c r="G10" s="64">
        <v>10</v>
      </c>
      <c r="H10" s="64">
        <v>2</v>
      </c>
      <c r="I10" s="64">
        <v>1</v>
      </c>
      <c r="J10" s="64">
        <v>0</v>
      </c>
      <c r="K10" s="64">
        <v>0</v>
      </c>
      <c r="L10" s="64">
        <v>0</v>
      </c>
      <c r="M10" s="66">
        <v>0</v>
      </c>
      <c r="N10" s="40">
        <f t="shared" si="0"/>
        <v>48</v>
      </c>
      <c r="O10" s="26">
        <v>44</v>
      </c>
      <c r="P10" s="27">
        <f t="shared" si="1"/>
        <v>9.0909090909090912E-2</v>
      </c>
    </row>
    <row r="11" spans="1:16">
      <c r="A11" s="18"/>
      <c r="B11" s="32" t="s">
        <v>15</v>
      </c>
      <c r="C11" s="67">
        <v>0</v>
      </c>
      <c r="D11" s="64">
        <v>2</v>
      </c>
      <c r="E11" s="64">
        <v>13</v>
      </c>
      <c r="F11" s="64">
        <v>20</v>
      </c>
      <c r="G11" s="64">
        <v>16</v>
      </c>
      <c r="H11" s="64">
        <v>7</v>
      </c>
      <c r="I11" s="64">
        <v>2</v>
      </c>
      <c r="J11" s="64">
        <v>0</v>
      </c>
      <c r="K11" s="64">
        <v>0</v>
      </c>
      <c r="L11" s="64">
        <v>0</v>
      </c>
      <c r="M11" s="66">
        <v>0</v>
      </c>
      <c r="N11" s="40">
        <f t="shared" si="0"/>
        <v>60</v>
      </c>
      <c r="O11" s="26">
        <v>62</v>
      </c>
      <c r="P11" s="27">
        <f t="shared" si="1"/>
        <v>-3.2258064516129031E-2</v>
      </c>
    </row>
    <row r="12" spans="1:16">
      <c r="A12" s="18"/>
      <c r="B12" s="32" t="s">
        <v>16</v>
      </c>
      <c r="C12" s="67">
        <v>0</v>
      </c>
      <c r="D12" s="64">
        <v>5</v>
      </c>
      <c r="E12" s="64">
        <v>10</v>
      </c>
      <c r="F12" s="64">
        <v>33</v>
      </c>
      <c r="G12" s="64">
        <v>8</v>
      </c>
      <c r="H12" s="64">
        <v>2</v>
      </c>
      <c r="I12" s="64">
        <v>1</v>
      </c>
      <c r="J12" s="64">
        <v>0</v>
      </c>
      <c r="K12" s="64">
        <v>0</v>
      </c>
      <c r="L12" s="64">
        <v>0</v>
      </c>
      <c r="M12" s="66">
        <v>0</v>
      </c>
      <c r="N12" s="40">
        <f t="shared" si="0"/>
        <v>59</v>
      </c>
      <c r="O12" s="26">
        <v>54</v>
      </c>
      <c r="P12" s="27">
        <f t="shared" si="1"/>
        <v>9.2592592592592587E-2</v>
      </c>
    </row>
    <row r="13" spans="1:16">
      <c r="A13" s="18"/>
      <c r="B13" s="32" t="s">
        <v>66</v>
      </c>
      <c r="C13" s="67">
        <v>2</v>
      </c>
      <c r="D13" s="64">
        <v>0</v>
      </c>
      <c r="E13" s="64">
        <v>10</v>
      </c>
      <c r="F13" s="64">
        <v>16</v>
      </c>
      <c r="G13" s="64">
        <v>30</v>
      </c>
      <c r="H13" s="64">
        <v>15</v>
      </c>
      <c r="I13" s="64">
        <v>1</v>
      </c>
      <c r="J13" s="64">
        <v>1</v>
      </c>
      <c r="K13" s="64">
        <v>0</v>
      </c>
      <c r="L13" s="64">
        <v>0</v>
      </c>
      <c r="M13" s="66">
        <v>0</v>
      </c>
      <c r="N13" s="40">
        <f t="shared" si="0"/>
        <v>75</v>
      </c>
      <c r="O13" s="26">
        <v>79</v>
      </c>
      <c r="P13" s="27">
        <f t="shared" si="1"/>
        <v>-5.0632911392405063E-2</v>
      </c>
    </row>
    <row r="14" spans="1:16">
      <c r="A14" s="18"/>
      <c r="B14" s="32" t="s">
        <v>107</v>
      </c>
      <c r="C14" s="67">
        <v>0</v>
      </c>
      <c r="D14" s="64">
        <v>0</v>
      </c>
      <c r="E14" s="64">
        <v>0</v>
      </c>
      <c r="F14" s="64">
        <v>0</v>
      </c>
      <c r="G14" s="64">
        <v>1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  <c r="M14" s="66">
        <v>0</v>
      </c>
      <c r="N14" s="40">
        <f t="shared" si="0"/>
        <v>2</v>
      </c>
      <c r="O14" s="26"/>
      <c r="P14" s="27" t="s">
        <v>8</v>
      </c>
    </row>
    <row r="15" spans="1:16">
      <c r="A15" s="18"/>
      <c r="B15" s="32" t="s">
        <v>17</v>
      </c>
      <c r="C15" s="67">
        <v>0</v>
      </c>
      <c r="D15" s="64">
        <v>0</v>
      </c>
      <c r="E15" s="64">
        <v>18</v>
      </c>
      <c r="F15" s="64">
        <v>16</v>
      </c>
      <c r="G15" s="64">
        <v>10</v>
      </c>
      <c r="H15" s="64">
        <v>2</v>
      </c>
      <c r="I15" s="64">
        <v>1</v>
      </c>
      <c r="J15" s="64">
        <v>0</v>
      </c>
      <c r="K15" s="64">
        <v>0</v>
      </c>
      <c r="L15" s="64">
        <v>0</v>
      </c>
      <c r="M15" s="66">
        <v>0</v>
      </c>
      <c r="N15" s="40">
        <f t="shared" si="0"/>
        <v>47</v>
      </c>
      <c r="O15" s="26">
        <v>47</v>
      </c>
      <c r="P15" s="27">
        <f t="shared" si="1"/>
        <v>0</v>
      </c>
    </row>
    <row r="16" spans="1:16">
      <c r="A16" s="18"/>
      <c r="B16" s="32" t="s">
        <v>18</v>
      </c>
      <c r="C16" s="67">
        <v>0</v>
      </c>
      <c r="D16" s="64">
        <v>0</v>
      </c>
      <c r="E16" s="64">
        <v>12</v>
      </c>
      <c r="F16" s="64">
        <v>12</v>
      </c>
      <c r="G16" s="64">
        <v>18</v>
      </c>
      <c r="H16" s="64">
        <v>7</v>
      </c>
      <c r="I16" s="64">
        <v>2</v>
      </c>
      <c r="J16" s="64">
        <v>0</v>
      </c>
      <c r="K16" s="64">
        <v>0</v>
      </c>
      <c r="L16" s="64">
        <v>0</v>
      </c>
      <c r="M16" s="66">
        <v>0</v>
      </c>
      <c r="N16" s="40">
        <f t="shared" si="0"/>
        <v>51</v>
      </c>
      <c r="O16" s="26">
        <v>49</v>
      </c>
      <c r="P16" s="27">
        <f t="shared" si="1"/>
        <v>4.0816326530612242E-2</v>
      </c>
    </row>
    <row r="17" spans="1:16">
      <c r="A17" s="18"/>
      <c r="B17" s="32" t="s">
        <v>19</v>
      </c>
      <c r="C17" s="67">
        <v>2</v>
      </c>
      <c r="D17" s="64">
        <v>6</v>
      </c>
      <c r="E17" s="64">
        <v>13</v>
      </c>
      <c r="F17" s="64">
        <v>34</v>
      </c>
      <c r="G17" s="64">
        <v>16</v>
      </c>
      <c r="H17" s="64">
        <v>2</v>
      </c>
      <c r="I17" s="64">
        <v>1</v>
      </c>
      <c r="J17" s="64">
        <v>0</v>
      </c>
      <c r="K17" s="64">
        <v>0</v>
      </c>
      <c r="L17" s="64">
        <v>0</v>
      </c>
      <c r="M17" s="66">
        <v>0</v>
      </c>
      <c r="N17" s="40">
        <f t="shared" si="0"/>
        <v>74</v>
      </c>
      <c r="O17" s="26">
        <v>79</v>
      </c>
      <c r="P17" s="27">
        <f t="shared" si="1"/>
        <v>-6.3291139240506333E-2</v>
      </c>
    </row>
    <row r="18" spans="1:16">
      <c r="A18" s="18"/>
      <c r="B18" s="32" t="s">
        <v>20</v>
      </c>
      <c r="C18" s="67">
        <v>3</v>
      </c>
      <c r="D18" s="64">
        <v>4</v>
      </c>
      <c r="E18" s="64">
        <v>18</v>
      </c>
      <c r="F18" s="64">
        <v>25</v>
      </c>
      <c r="G18" s="64">
        <v>21</v>
      </c>
      <c r="H18" s="64">
        <v>7</v>
      </c>
      <c r="I18" s="64">
        <v>2</v>
      </c>
      <c r="J18" s="64">
        <v>1</v>
      </c>
      <c r="K18" s="64">
        <v>0</v>
      </c>
      <c r="L18" s="64">
        <v>0</v>
      </c>
      <c r="M18" s="66">
        <v>0</v>
      </c>
      <c r="N18" s="40">
        <f t="shared" si="0"/>
        <v>81</v>
      </c>
      <c r="O18" s="26">
        <v>79</v>
      </c>
      <c r="P18" s="27">
        <f t="shared" si="1"/>
        <v>2.5316455696202531E-2</v>
      </c>
    </row>
    <row r="19" spans="1:16">
      <c r="A19" s="18"/>
      <c r="B19" s="32" t="s">
        <v>21</v>
      </c>
      <c r="C19" s="67">
        <v>2</v>
      </c>
      <c r="D19" s="64">
        <v>2</v>
      </c>
      <c r="E19" s="64">
        <v>10</v>
      </c>
      <c r="F19" s="64">
        <v>26</v>
      </c>
      <c r="G19" s="64">
        <v>18</v>
      </c>
      <c r="H19" s="64">
        <v>0</v>
      </c>
      <c r="I19" s="64">
        <v>1</v>
      </c>
      <c r="J19" s="64">
        <v>0</v>
      </c>
      <c r="K19" s="64">
        <v>0</v>
      </c>
      <c r="L19" s="64">
        <v>0</v>
      </c>
      <c r="M19" s="66">
        <v>0</v>
      </c>
      <c r="N19" s="40">
        <f t="shared" si="0"/>
        <v>59</v>
      </c>
      <c r="O19" s="26">
        <v>51</v>
      </c>
      <c r="P19" s="27">
        <f t="shared" si="1"/>
        <v>0.15686274509803921</v>
      </c>
    </row>
    <row r="20" spans="1:16">
      <c r="A20" s="18"/>
      <c r="B20" s="32" t="s">
        <v>90</v>
      </c>
      <c r="C20" s="67">
        <v>1</v>
      </c>
      <c r="D20" s="64">
        <v>0</v>
      </c>
      <c r="E20" s="64">
        <v>4</v>
      </c>
      <c r="F20" s="64">
        <v>4</v>
      </c>
      <c r="G20" s="64">
        <v>6</v>
      </c>
      <c r="H20" s="64">
        <v>2</v>
      </c>
      <c r="I20" s="64">
        <v>1</v>
      </c>
      <c r="J20" s="64">
        <v>0</v>
      </c>
      <c r="K20" s="64">
        <v>0</v>
      </c>
      <c r="L20" s="64">
        <v>0</v>
      </c>
      <c r="M20" s="66">
        <v>0</v>
      </c>
      <c r="N20" s="40">
        <f t="shared" si="0"/>
        <v>18</v>
      </c>
      <c r="O20" s="26">
        <v>16</v>
      </c>
      <c r="P20" s="27">
        <f t="shared" si="1"/>
        <v>0.125</v>
      </c>
    </row>
    <row r="21" spans="1:16">
      <c r="A21" s="18"/>
      <c r="B21" s="32" t="s">
        <v>22</v>
      </c>
      <c r="C21" s="67">
        <v>0</v>
      </c>
      <c r="D21" s="64">
        <v>0</v>
      </c>
      <c r="E21" s="64">
        <v>5</v>
      </c>
      <c r="F21" s="64">
        <v>5</v>
      </c>
      <c r="G21" s="64">
        <v>10</v>
      </c>
      <c r="H21" s="64">
        <v>4</v>
      </c>
      <c r="I21" s="64">
        <v>0</v>
      </c>
      <c r="J21" s="64">
        <v>1</v>
      </c>
      <c r="K21" s="64">
        <v>0</v>
      </c>
      <c r="L21" s="64">
        <v>0</v>
      </c>
      <c r="M21" s="66">
        <v>0</v>
      </c>
      <c r="N21" s="40">
        <f t="shared" si="0"/>
        <v>25</v>
      </c>
      <c r="O21" s="26">
        <v>25</v>
      </c>
      <c r="P21" s="27">
        <f t="shared" si="1"/>
        <v>0</v>
      </c>
    </row>
    <row r="22" spans="1:16">
      <c r="A22" s="18"/>
      <c r="B22" s="32" t="s">
        <v>23</v>
      </c>
      <c r="C22" s="67">
        <v>0</v>
      </c>
      <c r="D22" s="64">
        <v>1</v>
      </c>
      <c r="E22" s="64">
        <v>10</v>
      </c>
      <c r="F22" s="64">
        <v>15</v>
      </c>
      <c r="G22" s="64">
        <v>8</v>
      </c>
      <c r="H22" s="64">
        <v>2</v>
      </c>
      <c r="I22" s="64">
        <v>1</v>
      </c>
      <c r="J22" s="64">
        <v>0</v>
      </c>
      <c r="K22" s="64">
        <v>0</v>
      </c>
      <c r="L22" s="64">
        <v>0</v>
      </c>
      <c r="M22" s="66">
        <v>0</v>
      </c>
      <c r="N22" s="40">
        <f t="shared" si="0"/>
        <v>37</v>
      </c>
      <c r="O22" s="26">
        <v>36</v>
      </c>
      <c r="P22" s="27">
        <f t="shared" si="1"/>
        <v>2.7777777777777776E-2</v>
      </c>
    </row>
    <row r="23" spans="1:16">
      <c r="A23" s="18"/>
      <c r="B23" s="32" t="s">
        <v>24</v>
      </c>
      <c r="C23" s="67">
        <v>0</v>
      </c>
      <c r="D23" s="64">
        <v>1</v>
      </c>
      <c r="E23" s="64">
        <v>18</v>
      </c>
      <c r="F23" s="64">
        <v>20</v>
      </c>
      <c r="G23" s="64">
        <v>22</v>
      </c>
      <c r="H23" s="64">
        <v>5</v>
      </c>
      <c r="I23" s="64">
        <v>1</v>
      </c>
      <c r="J23" s="64">
        <v>1</v>
      </c>
      <c r="K23" s="64">
        <v>0</v>
      </c>
      <c r="L23" s="64">
        <v>0</v>
      </c>
      <c r="M23" s="66">
        <v>0</v>
      </c>
      <c r="N23" s="40">
        <f t="shared" si="0"/>
        <v>68</v>
      </c>
      <c r="O23" s="26">
        <v>65</v>
      </c>
      <c r="P23" s="27">
        <f t="shared" si="1"/>
        <v>4.6153846153846156E-2</v>
      </c>
    </row>
    <row r="24" spans="1:16">
      <c r="A24" s="18"/>
      <c r="B24" s="32" t="s">
        <v>81</v>
      </c>
      <c r="C24" s="67">
        <v>0</v>
      </c>
      <c r="D24" s="64">
        <v>3</v>
      </c>
      <c r="E24" s="64">
        <v>10</v>
      </c>
      <c r="F24" s="64">
        <v>14</v>
      </c>
      <c r="G24" s="64">
        <v>26</v>
      </c>
      <c r="H24" s="64">
        <v>4</v>
      </c>
      <c r="I24" s="64">
        <v>1</v>
      </c>
      <c r="J24" s="64">
        <v>0</v>
      </c>
      <c r="K24" s="64">
        <v>0</v>
      </c>
      <c r="L24" s="64">
        <v>0</v>
      </c>
      <c r="M24" s="66">
        <v>0</v>
      </c>
      <c r="N24" s="40">
        <f t="shared" si="0"/>
        <v>58</v>
      </c>
      <c r="O24" s="26">
        <v>66</v>
      </c>
      <c r="P24" s="27">
        <f t="shared" si="1"/>
        <v>-0.12121212121212122</v>
      </c>
    </row>
    <row r="25" spans="1:16">
      <c r="A25" s="18"/>
      <c r="B25" s="32" t="s">
        <v>85</v>
      </c>
      <c r="C25" s="67">
        <v>0</v>
      </c>
      <c r="D25" s="64">
        <v>1</v>
      </c>
      <c r="E25" s="64">
        <v>3</v>
      </c>
      <c r="F25" s="64">
        <v>4</v>
      </c>
      <c r="G25" s="64">
        <v>9</v>
      </c>
      <c r="H25" s="64">
        <v>1</v>
      </c>
      <c r="I25" s="64">
        <v>1</v>
      </c>
      <c r="J25" s="64">
        <v>0</v>
      </c>
      <c r="K25" s="64">
        <v>0</v>
      </c>
      <c r="L25" s="64">
        <v>0</v>
      </c>
      <c r="M25" s="66">
        <v>0</v>
      </c>
      <c r="N25" s="40">
        <f t="shared" si="0"/>
        <v>19</v>
      </c>
      <c r="O25" s="78">
        <v>18</v>
      </c>
      <c r="P25" s="27">
        <f t="shared" si="1"/>
        <v>5.5555555555555552E-2</v>
      </c>
    </row>
    <row r="26" spans="1:16">
      <c r="A26" s="18"/>
      <c r="B26" s="32" t="s">
        <v>25</v>
      </c>
      <c r="C26" s="67">
        <v>1</v>
      </c>
      <c r="D26" s="64">
        <v>2</v>
      </c>
      <c r="E26" s="64">
        <v>6</v>
      </c>
      <c r="F26" s="64">
        <v>8</v>
      </c>
      <c r="G26" s="64">
        <v>8</v>
      </c>
      <c r="H26" s="64">
        <v>1</v>
      </c>
      <c r="I26" s="64">
        <v>1</v>
      </c>
      <c r="J26" s="64">
        <v>0</v>
      </c>
      <c r="K26" s="64">
        <v>0</v>
      </c>
      <c r="L26" s="64">
        <v>0</v>
      </c>
      <c r="M26" s="66">
        <v>0</v>
      </c>
      <c r="N26" s="40">
        <f t="shared" si="0"/>
        <v>27</v>
      </c>
      <c r="O26" s="26">
        <v>26</v>
      </c>
      <c r="P26" s="27">
        <f t="shared" si="1"/>
        <v>3.8461538461538464E-2</v>
      </c>
    </row>
    <row r="27" spans="1:16">
      <c r="A27" s="18"/>
      <c r="B27" s="32" t="s">
        <v>26</v>
      </c>
      <c r="C27" s="67">
        <v>0</v>
      </c>
      <c r="D27" s="64">
        <v>0</v>
      </c>
      <c r="E27" s="64">
        <v>10</v>
      </c>
      <c r="F27" s="64">
        <v>19</v>
      </c>
      <c r="G27" s="64">
        <v>13</v>
      </c>
      <c r="H27" s="64">
        <v>1</v>
      </c>
      <c r="I27" s="64">
        <v>0</v>
      </c>
      <c r="J27" s="64">
        <v>0</v>
      </c>
      <c r="K27" s="64">
        <v>0</v>
      </c>
      <c r="L27" s="64">
        <v>0</v>
      </c>
      <c r="M27" s="66">
        <v>0</v>
      </c>
      <c r="N27" s="40">
        <f t="shared" si="0"/>
        <v>43</v>
      </c>
      <c r="O27" s="26">
        <v>40</v>
      </c>
      <c r="P27" s="27">
        <f t="shared" si="1"/>
        <v>7.4999999999999997E-2</v>
      </c>
    </row>
    <row r="28" spans="1:16">
      <c r="A28" s="18"/>
      <c r="B28" s="32" t="s">
        <v>27</v>
      </c>
      <c r="C28" s="67">
        <v>0</v>
      </c>
      <c r="D28" s="64">
        <v>0</v>
      </c>
      <c r="E28" s="64">
        <v>8</v>
      </c>
      <c r="F28" s="64">
        <v>14</v>
      </c>
      <c r="G28" s="64">
        <v>12</v>
      </c>
      <c r="H28" s="64">
        <v>0</v>
      </c>
      <c r="I28" s="64">
        <v>1</v>
      </c>
      <c r="J28" s="64">
        <v>0</v>
      </c>
      <c r="K28" s="64">
        <v>0</v>
      </c>
      <c r="L28" s="64">
        <v>0</v>
      </c>
      <c r="M28" s="66">
        <v>0</v>
      </c>
      <c r="N28" s="40">
        <f t="shared" si="0"/>
        <v>35</v>
      </c>
      <c r="O28" s="77">
        <v>33</v>
      </c>
      <c r="P28" s="27">
        <f t="shared" si="1"/>
        <v>6.0606060606060608E-2</v>
      </c>
    </row>
    <row r="29" spans="1:16">
      <c r="A29" s="18"/>
      <c r="B29" s="32" t="s">
        <v>28</v>
      </c>
      <c r="C29" s="67">
        <v>0</v>
      </c>
      <c r="D29" s="64">
        <v>0</v>
      </c>
      <c r="E29" s="64">
        <v>9</v>
      </c>
      <c r="F29" s="64">
        <v>15</v>
      </c>
      <c r="G29" s="64">
        <v>10</v>
      </c>
      <c r="H29" s="64">
        <v>3</v>
      </c>
      <c r="I29" s="64">
        <v>1</v>
      </c>
      <c r="J29" s="64">
        <v>0</v>
      </c>
      <c r="K29" s="64">
        <v>0</v>
      </c>
      <c r="L29" s="64">
        <v>0</v>
      </c>
      <c r="M29" s="66">
        <v>0</v>
      </c>
      <c r="N29" s="40">
        <f t="shared" si="0"/>
        <v>38</v>
      </c>
      <c r="O29" s="26">
        <v>47</v>
      </c>
      <c r="P29" s="27">
        <f t="shared" si="1"/>
        <v>-0.19148936170212766</v>
      </c>
    </row>
    <row r="30" spans="1:16">
      <c r="A30" s="18"/>
      <c r="B30" s="32" t="s">
        <v>29</v>
      </c>
      <c r="C30" s="67">
        <v>0</v>
      </c>
      <c r="D30" s="64">
        <v>2</v>
      </c>
      <c r="E30" s="64">
        <v>2</v>
      </c>
      <c r="F30" s="64">
        <v>6</v>
      </c>
      <c r="G30" s="64">
        <v>10</v>
      </c>
      <c r="H30" s="64">
        <v>2</v>
      </c>
      <c r="I30" s="64">
        <v>0</v>
      </c>
      <c r="J30" s="64">
        <v>0</v>
      </c>
      <c r="K30" s="64">
        <v>0</v>
      </c>
      <c r="L30" s="64">
        <v>0</v>
      </c>
      <c r="M30" s="66">
        <v>0</v>
      </c>
      <c r="N30" s="40">
        <f t="shared" si="0"/>
        <v>22</v>
      </c>
      <c r="O30" s="26">
        <v>21</v>
      </c>
      <c r="P30" s="27">
        <f t="shared" si="1"/>
        <v>4.7619047619047616E-2</v>
      </c>
    </row>
    <row r="31" spans="1:16">
      <c r="A31" s="18"/>
      <c r="B31" s="32" t="s">
        <v>30</v>
      </c>
      <c r="C31" s="67">
        <v>4</v>
      </c>
      <c r="D31" s="64">
        <v>1</v>
      </c>
      <c r="E31" s="64">
        <v>8</v>
      </c>
      <c r="F31" s="64">
        <v>15</v>
      </c>
      <c r="G31" s="64">
        <v>5</v>
      </c>
      <c r="H31" s="64">
        <v>3</v>
      </c>
      <c r="I31" s="64">
        <v>1</v>
      </c>
      <c r="J31" s="64">
        <v>0</v>
      </c>
      <c r="K31" s="64">
        <v>0</v>
      </c>
      <c r="L31" s="64">
        <v>0</v>
      </c>
      <c r="M31" s="66">
        <v>0</v>
      </c>
      <c r="N31" s="40">
        <f t="shared" si="0"/>
        <v>37</v>
      </c>
      <c r="O31" s="26">
        <v>30</v>
      </c>
      <c r="P31" s="27">
        <f t="shared" si="1"/>
        <v>0.23333333333333334</v>
      </c>
    </row>
    <row r="32" spans="1:16">
      <c r="A32" s="18"/>
      <c r="B32" s="32" t="s">
        <v>92</v>
      </c>
      <c r="C32" s="67">
        <v>0</v>
      </c>
      <c r="D32" s="64">
        <v>0</v>
      </c>
      <c r="E32" s="64">
        <v>3</v>
      </c>
      <c r="F32" s="64">
        <v>6</v>
      </c>
      <c r="G32" s="64">
        <v>5</v>
      </c>
      <c r="H32" s="64">
        <v>4</v>
      </c>
      <c r="I32" s="64">
        <v>1</v>
      </c>
      <c r="J32" s="64">
        <v>0</v>
      </c>
      <c r="K32" s="64">
        <v>0</v>
      </c>
      <c r="L32" s="64">
        <v>0</v>
      </c>
      <c r="M32" s="66">
        <v>0</v>
      </c>
      <c r="N32" s="40">
        <f t="shared" si="0"/>
        <v>19</v>
      </c>
      <c r="O32" s="26">
        <v>16</v>
      </c>
      <c r="P32" s="27">
        <f t="shared" si="1"/>
        <v>0.1875</v>
      </c>
    </row>
    <row r="33" spans="1:16">
      <c r="A33" s="18"/>
      <c r="B33" s="32" t="s">
        <v>94</v>
      </c>
      <c r="C33" s="67">
        <v>1</v>
      </c>
      <c r="D33" s="64">
        <v>4</v>
      </c>
      <c r="E33" s="64">
        <v>10</v>
      </c>
      <c r="F33" s="64">
        <v>22</v>
      </c>
      <c r="G33" s="64">
        <v>25</v>
      </c>
      <c r="H33" s="64">
        <v>5</v>
      </c>
      <c r="I33" s="64">
        <v>1</v>
      </c>
      <c r="J33" s="64">
        <v>0</v>
      </c>
      <c r="K33" s="64">
        <v>0</v>
      </c>
      <c r="L33" s="64">
        <v>0</v>
      </c>
      <c r="M33" s="66">
        <v>0</v>
      </c>
      <c r="N33" s="40">
        <f t="shared" si="0"/>
        <v>68</v>
      </c>
      <c r="O33" s="26">
        <v>75</v>
      </c>
      <c r="P33" s="27">
        <f t="shared" si="1"/>
        <v>-9.3333333333333338E-2</v>
      </c>
    </row>
    <row r="34" spans="1:16">
      <c r="A34" s="18"/>
      <c r="B34" s="32" t="s">
        <v>31</v>
      </c>
      <c r="C34" s="67">
        <v>0</v>
      </c>
      <c r="D34" s="64">
        <v>0</v>
      </c>
      <c r="E34" s="64">
        <v>6</v>
      </c>
      <c r="F34" s="64">
        <v>8</v>
      </c>
      <c r="G34" s="64">
        <v>3</v>
      </c>
      <c r="H34" s="64">
        <v>1</v>
      </c>
      <c r="I34" s="64">
        <v>0</v>
      </c>
      <c r="J34" s="64">
        <v>0</v>
      </c>
      <c r="K34" s="64">
        <v>0</v>
      </c>
      <c r="L34" s="64">
        <v>0</v>
      </c>
      <c r="M34" s="66">
        <v>0</v>
      </c>
      <c r="N34" s="40">
        <f t="shared" si="0"/>
        <v>18</v>
      </c>
      <c r="O34" s="26">
        <v>18</v>
      </c>
      <c r="P34" s="27">
        <f t="shared" si="1"/>
        <v>0</v>
      </c>
    </row>
    <row r="35" spans="1:16">
      <c r="A35" s="18"/>
      <c r="B35" s="32" t="s">
        <v>32</v>
      </c>
      <c r="C35" s="67">
        <v>0</v>
      </c>
      <c r="D35" s="64">
        <v>2</v>
      </c>
      <c r="E35" s="64">
        <v>21</v>
      </c>
      <c r="F35" s="64">
        <v>50</v>
      </c>
      <c r="G35" s="64">
        <v>10</v>
      </c>
      <c r="H35" s="64">
        <v>3</v>
      </c>
      <c r="I35" s="64">
        <v>1</v>
      </c>
      <c r="J35" s="64">
        <v>0</v>
      </c>
      <c r="K35" s="64">
        <v>0</v>
      </c>
      <c r="L35" s="64">
        <v>0</v>
      </c>
      <c r="M35" s="66">
        <v>0</v>
      </c>
      <c r="N35" s="40">
        <f t="shared" si="0"/>
        <v>87</v>
      </c>
      <c r="O35" s="26">
        <v>79</v>
      </c>
      <c r="P35" s="27">
        <f t="shared" si="1"/>
        <v>0.10126582278481013</v>
      </c>
    </row>
    <row r="36" spans="1:16">
      <c r="A36" s="18"/>
      <c r="B36" s="32" t="s">
        <v>33</v>
      </c>
      <c r="C36" s="67">
        <v>1</v>
      </c>
      <c r="D36" s="64">
        <v>1</v>
      </c>
      <c r="E36" s="64">
        <v>4</v>
      </c>
      <c r="F36" s="64">
        <v>5</v>
      </c>
      <c r="G36" s="64">
        <v>10</v>
      </c>
      <c r="H36" s="64">
        <v>3</v>
      </c>
      <c r="I36" s="64">
        <v>1</v>
      </c>
      <c r="J36" s="64">
        <v>0</v>
      </c>
      <c r="K36" s="64">
        <v>0</v>
      </c>
      <c r="L36" s="64">
        <v>0</v>
      </c>
      <c r="M36" s="66">
        <v>0</v>
      </c>
      <c r="N36" s="40">
        <f t="shared" si="0"/>
        <v>25</v>
      </c>
      <c r="O36" s="26">
        <v>24</v>
      </c>
      <c r="P36" s="27">
        <f t="shared" si="1"/>
        <v>4.1666666666666664E-2</v>
      </c>
    </row>
    <row r="37" spans="1:16">
      <c r="A37" s="18"/>
      <c r="B37" s="32" t="s">
        <v>34</v>
      </c>
      <c r="C37" s="67">
        <v>9</v>
      </c>
      <c r="D37" s="64">
        <v>2</v>
      </c>
      <c r="E37" s="64">
        <v>17</v>
      </c>
      <c r="F37" s="64">
        <v>28</v>
      </c>
      <c r="G37" s="64">
        <v>13</v>
      </c>
      <c r="H37" s="64">
        <v>2</v>
      </c>
      <c r="I37" s="64">
        <v>0</v>
      </c>
      <c r="J37" s="64">
        <v>0</v>
      </c>
      <c r="K37" s="64">
        <v>0</v>
      </c>
      <c r="L37" s="64">
        <v>0</v>
      </c>
      <c r="M37" s="66">
        <v>0</v>
      </c>
      <c r="N37" s="40">
        <f t="shared" ref="N37:N55" si="2">SUM(C37:M37)</f>
        <v>71</v>
      </c>
      <c r="O37" s="26">
        <v>64</v>
      </c>
      <c r="P37" s="27">
        <f t="shared" ref="P37:P55" si="3">(N37-O37)/O37</f>
        <v>0.109375</v>
      </c>
    </row>
    <row r="38" spans="1:16">
      <c r="A38" s="18"/>
      <c r="B38" s="32" t="s">
        <v>35</v>
      </c>
      <c r="C38" s="67">
        <v>0</v>
      </c>
      <c r="D38" s="64">
        <v>4</v>
      </c>
      <c r="E38" s="64">
        <v>6</v>
      </c>
      <c r="F38" s="64">
        <v>12</v>
      </c>
      <c r="G38" s="64">
        <v>10</v>
      </c>
      <c r="H38" s="64">
        <v>2</v>
      </c>
      <c r="I38" s="64">
        <v>0</v>
      </c>
      <c r="J38" s="64">
        <v>1</v>
      </c>
      <c r="K38" s="64">
        <v>0</v>
      </c>
      <c r="L38" s="64">
        <v>0</v>
      </c>
      <c r="M38" s="66">
        <v>0</v>
      </c>
      <c r="N38" s="40">
        <f t="shared" si="2"/>
        <v>35</v>
      </c>
      <c r="O38" s="26">
        <v>35</v>
      </c>
      <c r="P38" s="27">
        <f t="shared" si="3"/>
        <v>0</v>
      </c>
    </row>
    <row r="39" spans="1:16">
      <c r="A39" s="18"/>
      <c r="B39" s="32" t="s">
        <v>36</v>
      </c>
      <c r="C39" s="67">
        <v>0</v>
      </c>
      <c r="D39" s="64">
        <v>2</v>
      </c>
      <c r="E39" s="64">
        <v>9</v>
      </c>
      <c r="F39" s="64">
        <v>7</v>
      </c>
      <c r="G39" s="64">
        <v>7</v>
      </c>
      <c r="H39" s="64">
        <v>1</v>
      </c>
      <c r="I39" s="64">
        <v>1</v>
      </c>
      <c r="J39" s="64">
        <v>0</v>
      </c>
      <c r="K39" s="64">
        <v>0</v>
      </c>
      <c r="L39" s="64">
        <v>0</v>
      </c>
      <c r="M39" s="66">
        <v>0</v>
      </c>
      <c r="N39" s="40">
        <f t="shared" si="2"/>
        <v>27</v>
      </c>
      <c r="O39" s="26">
        <v>26</v>
      </c>
      <c r="P39" s="27">
        <f t="shared" si="3"/>
        <v>3.8461538461538464E-2</v>
      </c>
    </row>
    <row r="40" spans="1:16">
      <c r="A40" s="18"/>
      <c r="B40" s="32" t="s">
        <v>84</v>
      </c>
      <c r="C40" s="67">
        <v>0</v>
      </c>
      <c r="D40" s="64">
        <v>3</v>
      </c>
      <c r="E40" s="64">
        <v>32</v>
      </c>
      <c r="F40" s="64">
        <v>62</v>
      </c>
      <c r="G40" s="64">
        <v>16</v>
      </c>
      <c r="H40" s="64">
        <v>12</v>
      </c>
      <c r="I40" s="64">
        <v>1</v>
      </c>
      <c r="J40" s="64">
        <v>0</v>
      </c>
      <c r="K40" s="64">
        <v>0</v>
      </c>
      <c r="L40" s="64">
        <v>0</v>
      </c>
      <c r="M40" s="66">
        <v>0</v>
      </c>
      <c r="N40" s="40">
        <f t="shared" si="2"/>
        <v>126</v>
      </c>
      <c r="O40" s="26">
        <v>130</v>
      </c>
      <c r="P40" s="27">
        <f t="shared" si="3"/>
        <v>-3.0769230769230771E-2</v>
      </c>
    </row>
    <row r="41" spans="1:16">
      <c r="A41" s="18"/>
      <c r="B41" s="32" t="s">
        <v>86</v>
      </c>
      <c r="C41" s="67">
        <v>0</v>
      </c>
      <c r="D41" s="64">
        <v>8</v>
      </c>
      <c r="E41" s="64">
        <v>33</v>
      </c>
      <c r="F41" s="64">
        <v>53</v>
      </c>
      <c r="G41" s="64">
        <v>33</v>
      </c>
      <c r="H41" s="64">
        <v>10</v>
      </c>
      <c r="I41" s="64">
        <v>5</v>
      </c>
      <c r="J41" s="64">
        <v>0</v>
      </c>
      <c r="K41" s="64">
        <v>1</v>
      </c>
      <c r="L41" s="64">
        <v>0</v>
      </c>
      <c r="M41" s="66">
        <v>0</v>
      </c>
      <c r="N41" s="40">
        <f t="shared" si="2"/>
        <v>143</v>
      </c>
      <c r="O41" s="26">
        <v>129</v>
      </c>
      <c r="P41" s="27">
        <f t="shared" si="3"/>
        <v>0.10852713178294573</v>
      </c>
    </row>
    <row r="42" spans="1:16">
      <c r="A42" s="18"/>
      <c r="B42" s="32" t="s">
        <v>89</v>
      </c>
      <c r="C42" s="67">
        <v>0</v>
      </c>
      <c r="D42" s="64">
        <v>1</v>
      </c>
      <c r="E42" s="64">
        <v>6</v>
      </c>
      <c r="F42" s="64">
        <v>12</v>
      </c>
      <c r="G42" s="64">
        <v>6</v>
      </c>
      <c r="H42" s="64">
        <v>2</v>
      </c>
      <c r="I42" s="64">
        <v>1</v>
      </c>
      <c r="J42" s="64">
        <v>0</v>
      </c>
      <c r="K42" s="64">
        <v>0</v>
      </c>
      <c r="L42" s="64">
        <v>0</v>
      </c>
      <c r="M42" s="66">
        <v>0</v>
      </c>
      <c r="N42" s="40">
        <f t="shared" si="2"/>
        <v>28</v>
      </c>
      <c r="O42" s="26">
        <v>22</v>
      </c>
      <c r="P42" s="27">
        <f t="shared" si="3"/>
        <v>0.27272727272727271</v>
      </c>
    </row>
    <row r="43" spans="1:16">
      <c r="A43" s="18"/>
      <c r="B43" s="32" t="s">
        <v>108</v>
      </c>
      <c r="C43" s="67">
        <v>1</v>
      </c>
      <c r="D43" s="64">
        <v>2</v>
      </c>
      <c r="E43" s="64">
        <v>28</v>
      </c>
      <c r="F43" s="64">
        <v>50</v>
      </c>
      <c r="G43" s="64">
        <v>15</v>
      </c>
      <c r="H43" s="64">
        <v>2</v>
      </c>
      <c r="I43" s="64">
        <v>0</v>
      </c>
      <c r="J43" s="64">
        <v>1</v>
      </c>
      <c r="K43" s="64">
        <v>0</v>
      </c>
      <c r="L43" s="64">
        <v>0</v>
      </c>
      <c r="M43" s="66">
        <v>0</v>
      </c>
      <c r="N43" s="40">
        <f>SUM(C43:M43)</f>
        <v>99</v>
      </c>
      <c r="O43" s="26">
        <v>97</v>
      </c>
      <c r="P43" s="27">
        <f>(N43-O43)/O43</f>
        <v>2.0618556701030927E-2</v>
      </c>
    </row>
    <row r="44" spans="1:16">
      <c r="A44" s="18"/>
      <c r="B44" s="32" t="s">
        <v>37</v>
      </c>
      <c r="C44" s="67">
        <v>1</v>
      </c>
      <c r="D44" s="64">
        <v>2</v>
      </c>
      <c r="E44" s="64">
        <v>20</v>
      </c>
      <c r="F44" s="64">
        <v>33</v>
      </c>
      <c r="G44" s="64">
        <v>11</v>
      </c>
      <c r="H44" s="64">
        <v>2</v>
      </c>
      <c r="I44" s="64">
        <v>1</v>
      </c>
      <c r="J44" s="64">
        <v>0</v>
      </c>
      <c r="K44" s="64">
        <v>0</v>
      </c>
      <c r="L44" s="64">
        <v>0</v>
      </c>
      <c r="M44" s="66">
        <v>0</v>
      </c>
      <c r="N44" s="40">
        <f t="shared" si="2"/>
        <v>70</v>
      </c>
      <c r="O44" s="26">
        <v>72</v>
      </c>
      <c r="P44" s="27">
        <f t="shared" si="3"/>
        <v>-2.7777777777777776E-2</v>
      </c>
    </row>
    <row r="45" spans="1:16">
      <c r="A45" s="18"/>
      <c r="B45" s="32" t="s">
        <v>79</v>
      </c>
      <c r="C45" s="67">
        <v>13</v>
      </c>
      <c r="D45" s="64">
        <v>1</v>
      </c>
      <c r="E45" s="64">
        <v>21</v>
      </c>
      <c r="F45" s="64">
        <v>23</v>
      </c>
      <c r="G45" s="64">
        <v>32</v>
      </c>
      <c r="H45" s="64">
        <v>8</v>
      </c>
      <c r="I45" s="64">
        <v>5</v>
      </c>
      <c r="J45" s="64">
        <v>0</v>
      </c>
      <c r="K45" s="64">
        <v>1</v>
      </c>
      <c r="L45" s="64">
        <v>0</v>
      </c>
      <c r="M45" s="66">
        <v>0</v>
      </c>
      <c r="N45" s="40">
        <f t="shared" si="2"/>
        <v>104</v>
      </c>
      <c r="O45" s="26">
        <v>101</v>
      </c>
      <c r="P45" s="27">
        <f t="shared" si="3"/>
        <v>2.9702970297029702E-2</v>
      </c>
    </row>
    <row r="46" spans="1:16">
      <c r="A46" s="18"/>
      <c r="B46" s="32" t="s">
        <v>93</v>
      </c>
      <c r="C46" s="67">
        <v>0</v>
      </c>
      <c r="D46" s="64">
        <v>1</v>
      </c>
      <c r="E46" s="64">
        <v>12</v>
      </c>
      <c r="F46" s="64">
        <v>22</v>
      </c>
      <c r="G46" s="64">
        <v>8</v>
      </c>
      <c r="H46" s="64">
        <v>2</v>
      </c>
      <c r="I46" s="64">
        <v>1</v>
      </c>
      <c r="J46" s="64">
        <v>0</v>
      </c>
      <c r="K46" s="64">
        <v>0</v>
      </c>
      <c r="L46" s="64">
        <v>0</v>
      </c>
      <c r="M46" s="66">
        <v>0</v>
      </c>
      <c r="N46" s="40">
        <f t="shared" si="2"/>
        <v>46</v>
      </c>
      <c r="O46" s="26">
        <v>42</v>
      </c>
      <c r="P46" s="27">
        <f t="shared" si="3"/>
        <v>9.5238095238095233E-2</v>
      </c>
    </row>
    <row r="47" spans="1:16">
      <c r="A47" s="18"/>
      <c r="B47" s="32" t="s">
        <v>87</v>
      </c>
      <c r="C47" s="67">
        <v>0</v>
      </c>
      <c r="D47" s="64">
        <v>1</v>
      </c>
      <c r="E47" s="64">
        <v>6</v>
      </c>
      <c r="F47" s="64">
        <v>10</v>
      </c>
      <c r="G47" s="64">
        <v>4</v>
      </c>
      <c r="H47" s="64">
        <v>0</v>
      </c>
      <c r="I47" s="64">
        <v>1</v>
      </c>
      <c r="J47" s="64">
        <v>0</v>
      </c>
      <c r="K47" s="64">
        <v>0</v>
      </c>
      <c r="L47" s="64">
        <v>0</v>
      </c>
      <c r="M47" s="66">
        <v>0</v>
      </c>
      <c r="N47" s="40">
        <f t="shared" si="2"/>
        <v>22</v>
      </c>
      <c r="O47" s="26">
        <v>22</v>
      </c>
      <c r="P47" s="27">
        <f t="shared" si="3"/>
        <v>0</v>
      </c>
    </row>
    <row r="48" spans="1:16">
      <c r="A48" s="18"/>
      <c r="B48" s="32" t="s">
        <v>38</v>
      </c>
      <c r="C48" s="67">
        <v>0</v>
      </c>
      <c r="D48" s="64">
        <v>0</v>
      </c>
      <c r="E48" s="64">
        <v>9</v>
      </c>
      <c r="F48" s="64">
        <v>8</v>
      </c>
      <c r="G48" s="64">
        <v>14</v>
      </c>
      <c r="H48" s="64">
        <v>5</v>
      </c>
      <c r="I48" s="64">
        <v>0</v>
      </c>
      <c r="J48" s="64">
        <v>1</v>
      </c>
      <c r="K48" s="64">
        <v>0</v>
      </c>
      <c r="L48" s="64">
        <v>0</v>
      </c>
      <c r="M48" s="66">
        <v>0</v>
      </c>
      <c r="N48" s="40">
        <f t="shared" si="2"/>
        <v>37</v>
      </c>
      <c r="O48" s="26">
        <v>38</v>
      </c>
      <c r="P48" s="27">
        <f t="shared" si="3"/>
        <v>-2.6315789473684209E-2</v>
      </c>
    </row>
    <row r="49" spans="1:16">
      <c r="A49" s="18"/>
      <c r="B49" s="32" t="s">
        <v>39</v>
      </c>
      <c r="C49" s="67">
        <v>0</v>
      </c>
      <c r="D49" s="64">
        <v>1</v>
      </c>
      <c r="E49" s="64">
        <v>10</v>
      </c>
      <c r="F49" s="64">
        <v>12</v>
      </c>
      <c r="G49" s="64">
        <v>13</v>
      </c>
      <c r="H49" s="64">
        <v>11</v>
      </c>
      <c r="I49" s="64">
        <v>4</v>
      </c>
      <c r="J49" s="64">
        <v>1</v>
      </c>
      <c r="K49" s="64">
        <v>0</v>
      </c>
      <c r="L49" s="64">
        <v>0</v>
      </c>
      <c r="M49" s="66">
        <v>0</v>
      </c>
      <c r="N49" s="40">
        <f t="shared" si="2"/>
        <v>52</v>
      </c>
      <c r="O49" s="26">
        <v>50</v>
      </c>
      <c r="P49" s="27">
        <f t="shared" si="3"/>
        <v>0.04</v>
      </c>
    </row>
    <row r="50" spans="1:16">
      <c r="A50" s="18"/>
      <c r="B50" s="32" t="s">
        <v>40</v>
      </c>
      <c r="C50" s="67">
        <v>0</v>
      </c>
      <c r="D50" s="64">
        <v>6</v>
      </c>
      <c r="E50" s="64">
        <v>10</v>
      </c>
      <c r="F50" s="64">
        <v>13</v>
      </c>
      <c r="G50" s="64">
        <v>11</v>
      </c>
      <c r="H50" s="64">
        <v>2</v>
      </c>
      <c r="I50" s="64">
        <v>1</v>
      </c>
      <c r="J50" s="64">
        <v>0</v>
      </c>
      <c r="K50" s="64">
        <v>0</v>
      </c>
      <c r="L50" s="64">
        <v>0</v>
      </c>
      <c r="M50" s="66">
        <v>0</v>
      </c>
      <c r="N50" s="40">
        <f t="shared" si="2"/>
        <v>43</v>
      </c>
      <c r="O50" s="26">
        <v>41</v>
      </c>
      <c r="P50" s="27">
        <f t="shared" si="3"/>
        <v>4.878048780487805E-2</v>
      </c>
    </row>
    <row r="51" spans="1:16">
      <c r="A51" s="18"/>
      <c r="B51" s="32" t="s">
        <v>88</v>
      </c>
      <c r="C51" s="67">
        <v>4</v>
      </c>
      <c r="D51" s="64">
        <v>3</v>
      </c>
      <c r="E51" s="64">
        <v>20</v>
      </c>
      <c r="F51" s="64">
        <v>20</v>
      </c>
      <c r="G51" s="64">
        <v>14</v>
      </c>
      <c r="H51" s="64">
        <v>2</v>
      </c>
      <c r="I51" s="64">
        <v>0</v>
      </c>
      <c r="J51" s="64">
        <v>1</v>
      </c>
      <c r="K51" s="64">
        <v>0</v>
      </c>
      <c r="L51" s="64">
        <v>0</v>
      </c>
      <c r="M51" s="66">
        <v>0</v>
      </c>
      <c r="N51" s="40">
        <f t="shared" si="2"/>
        <v>64</v>
      </c>
      <c r="O51" s="26">
        <v>56</v>
      </c>
      <c r="P51" s="27">
        <f t="shared" si="3"/>
        <v>0.14285714285714285</v>
      </c>
    </row>
    <row r="52" spans="1:16">
      <c r="A52" s="18"/>
      <c r="B52" s="61" t="s">
        <v>83</v>
      </c>
      <c r="C52" s="58">
        <v>1</v>
      </c>
      <c r="D52" s="93">
        <v>0</v>
      </c>
      <c r="E52" s="93">
        <v>18</v>
      </c>
      <c r="F52" s="93">
        <v>28</v>
      </c>
      <c r="G52" s="93">
        <v>25</v>
      </c>
      <c r="H52" s="93">
        <v>3</v>
      </c>
      <c r="I52" s="93">
        <v>0</v>
      </c>
      <c r="J52" s="93">
        <v>1</v>
      </c>
      <c r="K52" s="93">
        <v>0</v>
      </c>
      <c r="L52" s="93">
        <v>0</v>
      </c>
      <c r="M52" s="92">
        <v>0</v>
      </c>
      <c r="N52" s="92">
        <f t="shared" si="2"/>
        <v>76</v>
      </c>
      <c r="O52" s="26">
        <v>76</v>
      </c>
      <c r="P52" s="27">
        <f t="shared" si="3"/>
        <v>0</v>
      </c>
    </row>
    <row r="53" spans="1:16">
      <c r="A53" s="18"/>
      <c r="B53" s="32" t="s">
        <v>41</v>
      </c>
      <c r="C53" s="67">
        <v>0</v>
      </c>
      <c r="D53" s="64">
        <v>5</v>
      </c>
      <c r="E53" s="64">
        <v>14</v>
      </c>
      <c r="F53" s="64">
        <v>18</v>
      </c>
      <c r="G53" s="64">
        <v>18</v>
      </c>
      <c r="H53" s="64">
        <v>4</v>
      </c>
      <c r="I53" s="64">
        <v>0</v>
      </c>
      <c r="J53" s="64">
        <v>2</v>
      </c>
      <c r="K53" s="64">
        <v>0</v>
      </c>
      <c r="L53" s="64">
        <v>0</v>
      </c>
      <c r="M53" s="66">
        <v>0</v>
      </c>
      <c r="N53" s="40">
        <f t="shared" si="2"/>
        <v>61</v>
      </c>
      <c r="O53" s="26">
        <v>59</v>
      </c>
      <c r="P53" s="27">
        <f t="shared" si="3"/>
        <v>3.3898305084745763E-2</v>
      </c>
    </row>
    <row r="54" spans="1:16">
      <c r="A54" s="18"/>
      <c r="B54" s="32" t="s">
        <v>42</v>
      </c>
      <c r="C54" s="67">
        <v>0</v>
      </c>
      <c r="D54" s="64">
        <v>0</v>
      </c>
      <c r="E54" s="64">
        <v>13</v>
      </c>
      <c r="F54" s="64">
        <v>16</v>
      </c>
      <c r="G54" s="64">
        <v>17</v>
      </c>
      <c r="H54" s="64">
        <v>1</v>
      </c>
      <c r="I54" s="64">
        <v>1</v>
      </c>
      <c r="J54" s="64">
        <v>0</v>
      </c>
      <c r="K54" s="64">
        <v>0</v>
      </c>
      <c r="L54" s="64">
        <v>0</v>
      </c>
      <c r="M54" s="66">
        <v>0</v>
      </c>
      <c r="N54" s="40">
        <f t="shared" si="2"/>
        <v>48</v>
      </c>
      <c r="O54" s="26">
        <v>48</v>
      </c>
      <c r="P54" s="27">
        <f t="shared" si="3"/>
        <v>0</v>
      </c>
    </row>
    <row r="55" spans="1:16">
      <c r="A55" s="18"/>
      <c r="B55" s="32" t="s">
        <v>43</v>
      </c>
      <c r="C55" s="96">
        <v>0</v>
      </c>
      <c r="D55" s="94">
        <v>0</v>
      </c>
      <c r="E55" s="94">
        <v>6</v>
      </c>
      <c r="F55" s="94">
        <v>22</v>
      </c>
      <c r="G55" s="94">
        <v>5</v>
      </c>
      <c r="H55" s="94">
        <v>0</v>
      </c>
      <c r="I55" s="94">
        <v>1</v>
      </c>
      <c r="J55" s="94">
        <v>0</v>
      </c>
      <c r="K55" s="94">
        <v>0</v>
      </c>
      <c r="L55" s="94">
        <v>0</v>
      </c>
      <c r="M55" s="95">
        <v>0</v>
      </c>
      <c r="N55" s="40">
        <f t="shared" si="2"/>
        <v>34</v>
      </c>
      <c r="O55" s="26">
        <v>44</v>
      </c>
      <c r="P55" s="27">
        <f t="shared" si="3"/>
        <v>-0.22727272727272727</v>
      </c>
    </row>
    <row r="56" spans="1:16" s="19" customFormat="1">
      <c r="A56" s="33" t="s">
        <v>44</v>
      </c>
      <c r="B56" s="34"/>
      <c r="C56" s="107">
        <f t="shared" ref="C56:M56" si="4">SUM(C5:C55)</f>
        <v>50</v>
      </c>
      <c r="D56" s="107">
        <f t="shared" si="4"/>
        <v>100</v>
      </c>
      <c r="E56" s="107">
        <f t="shared" si="4"/>
        <v>594</v>
      </c>
      <c r="F56" s="107">
        <f t="shared" si="4"/>
        <v>951</v>
      </c>
      <c r="G56" s="107">
        <f t="shared" si="4"/>
        <v>674</v>
      </c>
      <c r="H56" s="107">
        <f t="shared" si="4"/>
        <v>183</v>
      </c>
      <c r="I56" s="107">
        <f t="shared" si="4"/>
        <v>56</v>
      </c>
      <c r="J56" s="107">
        <f t="shared" si="4"/>
        <v>13</v>
      </c>
      <c r="K56" s="107">
        <f t="shared" si="4"/>
        <v>2</v>
      </c>
      <c r="L56" s="107">
        <f t="shared" si="4"/>
        <v>0</v>
      </c>
      <c r="M56" s="107">
        <f t="shared" si="4"/>
        <v>0</v>
      </c>
      <c r="N56" s="37">
        <f t="shared" ref="N56:N69" si="5">SUM(C56:M56)</f>
        <v>2623</v>
      </c>
      <c r="O56" s="25">
        <v>2546</v>
      </c>
      <c r="P56" s="27">
        <f t="shared" ref="P56:P69" si="6">(N56-O56)/O56</f>
        <v>3.0243519245875882E-2</v>
      </c>
    </row>
    <row r="57" spans="1:16">
      <c r="A57" s="18" t="s">
        <v>45</v>
      </c>
      <c r="B57" s="32" t="s">
        <v>78</v>
      </c>
      <c r="C57" s="96">
        <v>0</v>
      </c>
      <c r="D57" s="94">
        <v>0</v>
      </c>
      <c r="E57" s="94">
        <v>38</v>
      </c>
      <c r="F57" s="94">
        <v>26</v>
      </c>
      <c r="G57" s="94">
        <v>18</v>
      </c>
      <c r="H57" s="94">
        <v>5</v>
      </c>
      <c r="I57" s="94">
        <v>1</v>
      </c>
      <c r="J57" s="94">
        <v>0</v>
      </c>
      <c r="K57" s="94">
        <v>0</v>
      </c>
      <c r="L57" s="94">
        <v>0</v>
      </c>
      <c r="M57" s="95">
        <v>0</v>
      </c>
      <c r="N57" s="35">
        <f t="shared" si="5"/>
        <v>88</v>
      </c>
      <c r="O57" s="25">
        <v>87</v>
      </c>
      <c r="P57" s="27">
        <f t="shared" si="6"/>
        <v>1.1494252873563218E-2</v>
      </c>
    </row>
    <row r="58" spans="1:16" s="19" customFormat="1">
      <c r="A58" s="33" t="s">
        <v>46</v>
      </c>
      <c r="B58" s="34"/>
      <c r="C58" s="111">
        <f t="shared" ref="C58:M58" si="7">C57</f>
        <v>0</v>
      </c>
      <c r="D58" s="111">
        <f t="shared" si="7"/>
        <v>0</v>
      </c>
      <c r="E58" s="111">
        <f t="shared" si="7"/>
        <v>38</v>
      </c>
      <c r="F58" s="111">
        <f t="shared" si="7"/>
        <v>26</v>
      </c>
      <c r="G58" s="111">
        <f t="shared" si="7"/>
        <v>18</v>
      </c>
      <c r="H58" s="111">
        <f t="shared" si="7"/>
        <v>5</v>
      </c>
      <c r="I58" s="111">
        <f t="shared" si="7"/>
        <v>1</v>
      </c>
      <c r="J58" s="111">
        <f t="shared" si="7"/>
        <v>0</v>
      </c>
      <c r="K58" s="111">
        <f t="shared" si="7"/>
        <v>0</v>
      </c>
      <c r="L58" s="111">
        <f t="shared" si="7"/>
        <v>0</v>
      </c>
      <c r="M58" s="111">
        <f t="shared" si="7"/>
        <v>0</v>
      </c>
      <c r="N58" s="112">
        <f t="shared" si="5"/>
        <v>88</v>
      </c>
      <c r="O58" s="25">
        <v>87</v>
      </c>
      <c r="P58" s="27">
        <f t="shared" si="6"/>
        <v>1.1494252873563218E-2</v>
      </c>
    </row>
    <row r="59" spans="1:16">
      <c r="A59" s="18" t="s">
        <v>47</v>
      </c>
      <c r="B59" s="32" t="s">
        <v>48</v>
      </c>
      <c r="C59" s="69">
        <v>0</v>
      </c>
      <c r="D59" s="90">
        <v>0</v>
      </c>
      <c r="E59" s="90">
        <v>10</v>
      </c>
      <c r="F59" s="90">
        <v>12</v>
      </c>
      <c r="G59" s="90">
        <v>6</v>
      </c>
      <c r="H59" s="90">
        <v>0</v>
      </c>
      <c r="I59" s="90">
        <v>1</v>
      </c>
      <c r="J59" s="90">
        <v>0</v>
      </c>
      <c r="K59" s="90">
        <v>0</v>
      </c>
      <c r="L59" s="90">
        <v>0</v>
      </c>
      <c r="M59" s="71">
        <v>0</v>
      </c>
      <c r="N59" s="42">
        <f>SUM(C59:M59)</f>
        <v>29</v>
      </c>
      <c r="O59" s="114">
        <v>27</v>
      </c>
      <c r="P59" s="27">
        <f>(N59-O59)/O59</f>
        <v>7.407407407407407E-2</v>
      </c>
    </row>
    <row r="60" spans="1:16">
      <c r="B60" s="32" t="s">
        <v>96</v>
      </c>
      <c r="C60" s="67">
        <v>0</v>
      </c>
      <c r="D60" s="64">
        <v>1</v>
      </c>
      <c r="E60" s="64">
        <v>34</v>
      </c>
      <c r="F60" s="64">
        <v>53</v>
      </c>
      <c r="G60" s="64">
        <v>26</v>
      </c>
      <c r="H60" s="64">
        <v>4</v>
      </c>
      <c r="I60" s="64">
        <v>1</v>
      </c>
      <c r="J60" s="64">
        <v>0</v>
      </c>
      <c r="K60" s="64">
        <v>0</v>
      </c>
      <c r="L60" s="64">
        <v>0</v>
      </c>
      <c r="M60" s="66">
        <v>0</v>
      </c>
      <c r="N60" s="39">
        <f t="shared" si="5"/>
        <v>119</v>
      </c>
      <c r="O60" s="77">
        <v>122</v>
      </c>
      <c r="P60" s="27">
        <f t="shared" si="6"/>
        <v>-2.4590163934426229E-2</v>
      </c>
    </row>
    <row r="61" spans="1:16">
      <c r="A61" s="18"/>
      <c r="B61" s="32" t="s">
        <v>49</v>
      </c>
      <c r="C61" s="67">
        <v>0</v>
      </c>
      <c r="D61" s="64">
        <v>2</v>
      </c>
      <c r="E61" s="64">
        <v>3</v>
      </c>
      <c r="F61" s="64">
        <v>9</v>
      </c>
      <c r="G61" s="64">
        <v>3</v>
      </c>
      <c r="H61" s="64">
        <v>0</v>
      </c>
      <c r="I61" s="64">
        <v>1</v>
      </c>
      <c r="J61" s="64">
        <v>0</v>
      </c>
      <c r="K61" s="64">
        <v>0</v>
      </c>
      <c r="L61" s="64">
        <v>0</v>
      </c>
      <c r="M61" s="66">
        <v>0</v>
      </c>
      <c r="N61" s="39">
        <f t="shared" si="5"/>
        <v>18</v>
      </c>
      <c r="O61" s="77">
        <v>18</v>
      </c>
      <c r="P61" s="27">
        <f t="shared" si="6"/>
        <v>0</v>
      </c>
    </row>
    <row r="62" spans="1:16">
      <c r="A62" s="18"/>
      <c r="B62" s="32" t="s">
        <v>50</v>
      </c>
      <c r="C62" s="67">
        <v>0</v>
      </c>
      <c r="D62" s="64">
        <v>0</v>
      </c>
      <c r="E62" s="64">
        <v>19</v>
      </c>
      <c r="F62" s="64">
        <v>27</v>
      </c>
      <c r="G62" s="64">
        <v>18</v>
      </c>
      <c r="H62" s="64">
        <v>0</v>
      </c>
      <c r="I62" s="64">
        <v>2</v>
      </c>
      <c r="J62" s="64">
        <v>0</v>
      </c>
      <c r="K62" s="64">
        <v>0</v>
      </c>
      <c r="L62" s="64">
        <v>0</v>
      </c>
      <c r="M62" s="66">
        <v>0</v>
      </c>
      <c r="N62" s="39">
        <f t="shared" si="5"/>
        <v>66</v>
      </c>
      <c r="O62" s="77">
        <v>66</v>
      </c>
      <c r="P62" s="27">
        <f t="shared" si="6"/>
        <v>0</v>
      </c>
    </row>
    <row r="63" spans="1:16">
      <c r="A63" s="18"/>
      <c r="B63" s="61" t="s">
        <v>51</v>
      </c>
      <c r="C63" s="96">
        <v>0</v>
      </c>
      <c r="D63" s="94">
        <v>2</v>
      </c>
      <c r="E63" s="94">
        <v>6</v>
      </c>
      <c r="F63" s="94">
        <v>8</v>
      </c>
      <c r="G63" s="94">
        <v>11</v>
      </c>
      <c r="H63" s="94">
        <v>2</v>
      </c>
      <c r="I63" s="94">
        <v>1</v>
      </c>
      <c r="J63" s="94">
        <v>0</v>
      </c>
      <c r="K63" s="94">
        <v>0</v>
      </c>
      <c r="L63" s="94">
        <v>0</v>
      </c>
      <c r="M63" s="95">
        <v>0</v>
      </c>
      <c r="N63" s="124">
        <f t="shared" si="5"/>
        <v>30</v>
      </c>
      <c r="O63" s="115">
        <v>30</v>
      </c>
      <c r="P63" s="27">
        <f t="shared" si="6"/>
        <v>0</v>
      </c>
    </row>
    <row r="64" spans="1:16" s="19" customFormat="1">
      <c r="A64" s="33" t="s">
        <v>52</v>
      </c>
      <c r="B64" s="34"/>
      <c r="C64" s="110">
        <f>SUM(C59:C63)</f>
        <v>0</v>
      </c>
      <c r="D64" s="110">
        <f>SUM(D59:D63)</f>
        <v>5</v>
      </c>
      <c r="E64" s="110">
        <f t="shared" ref="E64:L64" si="8">SUM(E59:E63)</f>
        <v>72</v>
      </c>
      <c r="F64" s="110">
        <f t="shared" si="8"/>
        <v>109</v>
      </c>
      <c r="G64" s="110">
        <f t="shared" si="8"/>
        <v>64</v>
      </c>
      <c r="H64" s="110">
        <f t="shared" si="8"/>
        <v>6</v>
      </c>
      <c r="I64" s="110">
        <f t="shared" si="8"/>
        <v>6</v>
      </c>
      <c r="J64" s="110">
        <f t="shared" si="8"/>
        <v>0</v>
      </c>
      <c r="K64" s="110">
        <f t="shared" si="8"/>
        <v>0</v>
      </c>
      <c r="L64" s="110">
        <f t="shared" si="8"/>
        <v>0</v>
      </c>
      <c r="M64" s="110">
        <f>SUM(M59:M63)</f>
        <v>0</v>
      </c>
      <c r="N64" s="113">
        <f t="shared" si="5"/>
        <v>262</v>
      </c>
      <c r="O64" s="26">
        <v>263</v>
      </c>
      <c r="P64" s="27">
        <f t="shared" si="6"/>
        <v>-3.8022813688212928E-3</v>
      </c>
    </row>
    <row r="65" spans="1:16">
      <c r="A65" s="18" t="s">
        <v>53</v>
      </c>
      <c r="B65" s="32" t="s">
        <v>80</v>
      </c>
      <c r="C65" s="69">
        <v>0</v>
      </c>
      <c r="D65" s="90">
        <v>0</v>
      </c>
      <c r="E65" s="90">
        <v>8</v>
      </c>
      <c r="F65" s="90">
        <v>16</v>
      </c>
      <c r="G65" s="90">
        <v>11</v>
      </c>
      <c r="H65" s="90">
        <v>2</v>
      </c>
      <c r="I65" s="90">
        <v>1</v>
      </c>
      <c r="J65" s="90">
        <v>0</v>
      </c>
      <c r="K65" s="90">
        <v>0</v>
      </c>
      <c r="L65" s="90">
        <v>0</v>
      </c>
      <c r="M65" s="71">
        <v>0</v>
      </c>
      <c r="N65" s="43">
        <f t="shared" si="5"/>
        <v>38</v>
      </c>
      <c r="O65" s="25">
        <v>40</v>
      </c>
      <c r="P65" s="27">
        <f t="shared" si="6"/>
        <v>-0.05</v>
      </c>
    </row>
    <row r="66" spans="1:16">
      <c r="A66" s="18"/>
      <c r="B66" s="32" t="s">
        <v>77</v>
      </c>
      <c r="C66" s="67">
        <v>0</v>
      </c>
      <c r="D66" s="64">
        <v>1</v>
      </c>
      <c r="E66" s="64">
        <v>3</v>
      </c>
      <c r="F66" s="64">
        <v>14</v>
      </c>
      <c r="G66" s="64">
        <v>9</v>
      </c>
      <c r="H66" s="64">
        <v>7</v>
      </c>
      <c r="I66" s="64">
        <v>1</v>
      </c>
      <c r="J66" s="64">
        <v>0</v>
      </c>
      <c r="K66" s="64">
        <v>0</v>
      </c>
      <c r="L66" s="64">
        <v>0</v>
      </c>
      <c r="M66" s="66">
        <v>0</v>
      </c>
      <c r="N66" s="40">
        <f t="shared" si="5"/>
        <v>35</v>
      </c>
      <c r="O66" s="26">
        <v>37</v>
      </c>
      <c r="P66" s="27">
        <f t="shared" si="6"/>
        <v>-5.4054054054054057E-2</v>
      </c>
    </row>
    <row r="67" spans="1:16">
      <c r="A67" s="18"/>
      <c r="B67" s="32" t="s">
        <v>54</v>
      </c>
      <c r="C67" s="96">
        <v>0</v>
      </c>
      <c r="D67" s="94">
        <v>1</v>
      </c>
      <c r="E67" s="94">
        <v>24</v>
      </c>
      <c r="F67" s="94">
        <v>26</v>
      </c>
      <c r="G67" s="94">
        <v>31</v>
      </c>
      <c r="H67" s="94">
        <v>7</v>
      </c>
      <c r="I67" s="94">
        <v>1</v>
      </c>
      <c r="J67" s="94">
        <v>0</v>
      </c>
      <c r="K67" s="94">
        <v>0</v>
      </c>
      <c r="L67" s="94">
        <v>0</v>
      </c>
      <c r="M67" s="95">
        <v>0</v>
      </c>
      <c r="N67" s="40">
        <f t="shared" si="5"/>
        <v>90</v>
      </c>
      <c r="O67" s="26">
        <v>86</v>
      </c>
      <c r="P67" s="27">
        <f t="shared" si="6"/>
        <v>4.6511627906976744E-2</v>
      </c>
    </row>
    <row r="68" spans="1:16" s="19" customFormat="1">
      <c r="A68" s="33" t="s">
        <v>55</v>
      </c>
      <c r="B68" s="34"/>
      <c r="C68" s="107">
        <f t="shared" ref="C68:M68" si="9">SUM(C65:C67)</f>
        <v>0</v>
      </c>
      <c r="D68" s="107">
        <f t="shared" si="9"/>
        <v>2</v>
      </c>
      <c r="E68" s="107">
        <f t="shared" si="9"/>
        <v>35</v>
      </c>
      <c r="F68" s="107">
        <f t="shared" si="9"/>
        <v>56</v>
      </c>
      <c r="G68" s="107">
        <f t="shared" si="9"/>
        <v>51</v>
      </c>
      <c r="H68" s="107">
        <f t="shared" si="9"/>
        <v>16</v>
      </c>
      <c r="I68" s="107">
        <f t="shared" si="9"/>
        <v>3</v>
      </c>
      <c r="J68" s="107">
        <f t="shared" si="9"/>
        <v>0</v>
      </c>
      <c r="K68" s="107">
        <f t="shared" si="9"/>
        <v>0</v>
      </c>
      <c r="L68" s="107">
        <f t="shared" si="9"/>
        <v>0</v>
      </c>
      <c r="M68" s="107">
        <f t="shared" si="9"/>
        <v>0</v>
      </c>
      <c r="N68" s="37">
        <f t="shared" si="5"/>
        <v>163</v>
      </c>
      <c r="O68" s="25">
        <v>163</v>
      </c>
      <c r="P68" s="27">
        <f t="shared" si="6"/>
        <v>0</v>
      </c>
    </row>
    <row r="69" spans="1:16" s="19" customFormat="1">
      <c r="A69" s="33" t="s">
        <v>56</v>
      </c>
      <c r="B69" s="34"/>
      <c r="C69" s="34">
        <f t="shared" ref="C69:M69" si="10">C56+C58+C64+C68</f>
        <v>50</v>
      </c>
      <c r="D69" s="34">
        <f t="shared" si="10"/>
        <v>107</v>
      </c>
      <c r="E69" s="34">
        <f t="shared" si="10"/>
        <v>739</v>
      </c>
      <c r="F69" s="34">
        <f t="shared" si="10"/>
        <v>1142</v>
      </c>
      <c r="G69" s="34">
        <f t="shared" si="10"/>
        <v>807</v>
      </c>
      <c r="H69" s="34">
        <f t="shared" si="10"/>
        <v>210</v>
      </c>
      <c r="I69" s="34">
        <f t="shared" si="10"/>
        <v>66</v>
      </c>
      <c r="J69" s="34">
        <f t="shared" si="10"/>
        <v>13</v>
      </c>
      <c r="K69" s="34">
        <f t="shared" si="10"/>
        <v>2</v>
      </c>
      <c r="L69" s="34">
        <f t="shared" si="10"/>
        <v>0</v>
      </c>
      <c r="M69" s="34">
        <f t="shared" si="10"/>
        <v>0</v>
      </c>
      <c r="N69" s="37">
        <f t="shared" si="5"/>
        <v>3136</v>
      </c>
      <c r="O69" s="28">
        <v>3059</v>
      </c>
      <c r="P69" s="27">
        <f t="shared" si="6"/>
        <v>2.5171624713958809E-2</v>
      </c>
    </row>
  </sheetData>
  <sortState ref="B5:Q54">
    <sortCondition ref="B5:B54"/>
  </sortState>
  <printOptions gridLines="1"/>
  <pageMargins left="0.25" right="0.25" top="0.75" bottom="0.75" header="0.3" footer="0.3"/>
  <pageSetup paperSize="9" scale="97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8" sqref="D38"/>
    </sheetView>
  </sheetViews>
  <sheetFormatPr defaultRowHeight="15"/>
  <cols>
    <col min="1" max="1" width="15.28515625" customWidth="1"/>
    <col min="2" max="2" width="72.7109375" customWidth="1"/>
    <col min="3" max="3" width="6.7109375" customWidth="1"/>
    <col min="4" max="4" width="8.28515625" style="3" customWidth="1"/>
    <col min="5" max="5" width="8" customWidth="1"/>
    <col min="6" max="6" width="9.5703125" customWidth="1"/>
    <col min="7" max="7" width="8" customWidth="1"/>
    <col min="8" max="8" width="8.140625" customWidth="1"/>
    <col min="9" max="13" width="6.7109375" customWidth="1"/>
    <col min="14" max="14" width="10.5703125" customWidth="1"/>
    <col min="15" max="15" width="13.85546875" style="5" bestFit="1" customWidth="1"/>
    <col min="16" max="16" width="16.5703125" style="5" customWidth="1"/>
  </cols>
  <sheetData>
    <row r="1" spans="1:16" ht="26.25">
      <c r="A1" s="100" t="s">
        <v>104</v>
      </c>
      <c r="B1" s="9"/>
      <c r="C1" s="9"/>
      <c r="D1" s="13"/>
      <c r="E1" s="9"/>
      <c r="F1" s="9"/>
      <c r="G1" s="9"/>
      <c r="H1" s="9"/>
      <c r="I1" s="9"/>
      <c r="J1" s="9"/>
      <c r="K1" s="9"/>
      <c r="L1" s="9"/>
      <c r="M1" s="9"/>
      <c r="N1" s="9"/>
      <c r="O1" s="11"/>
      <c r="P1" s="11"/>
    </row>
    <row r="2" spans="1:16" ht="18.75">
      <c r="A2" s="22" t="s">
        <v>65</v>
      </c>
      <c r="B2" s="9"/>
      <c r="C2" s="29" t="s">
        <v>103</v>
      </c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1"/>
      <c r="P2" s="11"/>
    </row>
    <row r="3" spans="1:16" s="19" customFormat="1" ht="30">
      <c r="A3" s="19" t="s">
        <v>3</v>
      </c>
      <c r="B3" s="19" t="s">
        <v>4</v>
      </c>
      <c r="C3" s="23">
        <v>3</v>
      </c>
      <c r="D3" s="44">
        <v>4</v>
      </c>
      <c r="E3" s="23">
        <v>5</v>
      </c>
      <c r="F3" s="23">
        <v>6</v>
      </c>
      <c r="G3" s="23">
        <v>7</v>
      </c>
      <c r="H3" s="23" t="s">
        <v>5</v>
      </c>
      <c r="I3" s="23" t="s">
        <v>6</v>
      </c>
      <c r="J3" s="23" t="s">
        <v>7</v>
      </c>
      <c r="K3" s="23" t="s">
        <v>57</v>
      </c>
      <c r="L3" s="23">
        <v>9</v>
      </c>
      <c r="M3" s="23" t="s">
        <v>8</v>
      </c>
      <c r="N3" s="23" t="s">
        <v>9</v>
      </c>
      <c r="O3" s="24" t="s">
        <v>105</v>
      </c>
      <c r="P3" s="47" t="s">
        <v>106</v>
      </c>
    </row>
    <row r="4" spans="1:16">
      <c r="A4" s="18" t="s">
        <v>10</v>
      </c>
      <c r="B4" s="31" t="s">
        <v>91</v>
      </c>
      <c r="C4" s="69">
        <v>3.42</v>
      </c>
      <c r="D4" s="90">
        <v>4</v>
      </c>
      <c r="E4" s="90">
        <v>8.9</v>
      </c>
      <c r="F4" s="90">
        <v>5</v>
      </c>
      <c r="G4" s="90">
        <v>8</v>
      </c>
      <c r="H4" s="90">
        <v>3</v>
      </c>
      <c r="I4" s="90">
        <v>1</v>
      </c>
      <c r="J4" s="90">
        <v>0</v>
      </c>
      <c r="K4" s="90">
        <v>0</v>
      </c>
      <c r="L4" s="90">
        <v>0</v>
      </c>
      <c r="M4" s="71">
        <v>0</v>
      </c>
      <c r="N4" s="90">
        <f t="shared" ref="N4:N34" si="0">SUM(C4:M4)</f>
        <v>33.32</v>
      </c>
      <c r="O4" s="48">
        <v>26.8</v>
      </c>
      <c r="P4" s="49">
        <f t="shared" ref="P4:P34" si="1">(N4-O4)/O4</f>
        <v>0.24328358208955222</v>
      </c>
    </row>
    <row r="5" spans="1:16">
      <c r="A5" s="18"/>
      <c r="B5" s="32" t="s">
        <v>82</v>
      </c>
      <c r="C5" s="67">
        <v>0</v>
      </c>
      <c r="D5" s="64">
        <v>0</v>
      </c>
      <c r="E5" s="64">
        <v>7</v>
      </c>
      <c r="F5" s="64">
        <v>6.8</v>
      </c>
      <c r="G5" s="64">
        <v>13.16</v>
      </c>
      <c r="H5" s="64">
        <v>4</v>
      </c>
      <c r="I5" s="64">
        <v>1</v>
      </c>
      <c r="J5" s="64">
        <v>0</v>
      </c>
      <c r="K5" s="64">
        <v>0</v>
      </c>
      <c r="L5" s="64">
        <v>0</v>
      </c>
      <c r="M5" s="66">
        <v>0</v>
      </c>
      <c r="N5" s="64">
        <f t="shared" si="0"/>
        <v>31.96</v>
      </c>
      <c r="O5" s="50">
        <v>31.96</v>
      </c>
      <c r="P5" s="51">
        <f t="shared" si="1"/>
        <v>0</v>
      </c>
    </row>
    <row r="6" spans="1:16">
      <c r="A6" s="18"/>
      <c r="B6" s="32" t="s">
        <v>11</v>
      </c>
      <c r="C6" s="67">
        <v>0</v>
      </c>
      <c r="D6" s="64">
        <v>4</v>
      </c>
      <c r="E6" s="64">
        <v>8</v>
      </c>
      <c r="F6" s="64">
        <v>15.26</v>
      </c>
      <c r="G6" s="64">
        <v>8.7799999999999994</v>
      </c>
      <c r="H6" s="64">
        <v>6.36</v>
      </c>
      <c r="I6" s="64">
        <v>1</v>
      </c>
      <c r="J6" s="64">
        <v>1</v>
      </c>
      <c r="K6" s="64">
        <v>0</v>
      </c>
      <c r="L6" s="64">
        <v>0</v>
      </c>
      <c r="M6" s="66">
        <v>0</v>
      </c>
      <c r="N6" s="64">
        <f t="shared" si="0"/>
        <v>44.4</v>
      </c>
      <c r="O6" s="50">
        <v>45.84</v>
      </c>
      <c r="P6" s="51">
        <f t="shared" si="1"/>
        <v>-3.1413612565445129E-2</v>
      </c>
    </row>
    <row r="7" spans="1:16">
      <c r="A7" s="18"/>
      <c r="B7" s="32" t="s">
        <v>12</v>
      </c>
      <c r="C7" s="67">
        <v>0</v>
      </c>
      <c r="D7" s="64">
        <v>3.2</v>
      </c>
      <c r="E7" s="64">
        <v>17.2</v>
      </c>
      <c r="F7" s="64">
        <v>15</v>
      </c>
      <c r="G7" s="64">
        <v>17.87</v>
      </c>
      <c r="H7" s="64">
        <v>6.68</v>
      </c>
      <c r="I7" s="64">
        <v>2.75</v>
      </c>
      <c r="J7" s="64">
        <v>0</v>
      </c>
      <c r="K7" s="64">
        <v>0</v>
      </c>
      <c r="L7" s="64">
        <v>0</v>
      </c>
      <c r="M7" s="66">
        <v>0</v>
      </c>
      <c r="N7" s="64">
        <f t="shared" si="0"/>
        <v>62.699999999999996</v>
      </c>
      <c r="O7" s="50">
        <v>62.9</v>
      </c>
      <c r="P7" s="51">
        <f t="shared" si="1"/>
        <v>-3.1796502384738132E-3</v>
      </c>
    </row>
    <row r="8" spans="1:16">
      <c r="A8" s="18"/>
      <c r="B8" s="32" t="s">
        <v>13</v>
      </c>
      <c r="C8" s="67">
        <v>0</v>
      </c>
      <c r="D8" s="64">
        <v>3.4</v>
      </c>
      <c r="E8" s="64">
        <v>3.84</v>
      </c>
      <c r="F8" s="64">
        <v>18.100000000000001</v>
      </c>
      <c r="G8" s="64">
        <v>8.34</v>
      </c>
      <c r="H8" s="64">
        <v>0.92</v>
      </c>
      <c r="I8" s="64">
        <v>1</v>
      </c>
      <c r="J8" s="64">
        <v>0</v>
      </c>
      <c r="K8" s="64">
        <v>0</v>
      </c>
      <c r="L8" s="64">
        <v>0</v>
      </c>
      <c r="M8" s="66">
        <v>0</v>
      </c>
      <c r="N8" s="64">
        <f t="shared" si="0"/>
        <v>35.600000000000009</v>
      </c>
      <c r="O8" s="50">
        <v>38.14</v>
      </c>
      <c r="P8" s="51">
        <f t="shared" si="1"/>
        <v>-6.6596748820136137E-2</v>
      </c>
    </row>
    <row r="9" spans="1:16">
      <c r="A9" s="18"/>
      <c r="B9" s="32" t="s">
        <v>14</v>
      </c>
      <c r="C9" s="67">
        <v>0</v>
      </c>
      <c r="D9" s="64">
        <v>4.12</v>
      </c>
      <c r="E9" s="64">
        <v>9</v>
      </c>
      <c r="F9" s="64">
        <v>17.100000000000001</v>
      </c>
      <c r="G9" s="64">
        <v>9.0500000000000007</v>
      </c>
      <c r="H9" s="64">
        <v>2</v>
      </c>
      <c r="I9" s="64">
        <v>1</v>
      </c>
      <c r="J9" s="64">
        <v>0</v>
      </c>
      <c r="K9" s="64">
        <v>0</v>
      </c>
      <c r="L9" s="64">
        <v>0</v>
      </c>
      <c r="M9" s="66">
        <v>0</v>
      </c>
      <c r="N9" s="64">
        <f t="shared" si="0"/>
        <v>42.27</v>
      </c>
      <c r="O9" s="50">
        <v>42.17</v>
      </c>
      <c r="P9" s="51">
        <f t="shared" si="1"/>
        <v>2.3713540431586771E-3</v>
      </c>
    </row>
    <row r="10" spans="1:16">
      <c r="A10" s="18"/>
      <c r="B10" s="32" t="s">
        <v>15</v>
      </c>
      <c r="C10" s="67">
        <v>0</v>
      </c>
      <c r="D10" s="64">
        <v>2</v>
      </c>
      <c r="E10" s="64">
        <v>12.4</v>
      </c>
      <c r="F10" s="64">
        <v>17.84</v>
      </c>
      <c r="G10" s="64">
        <v>12.4</v>
      </c>
      <c r="H10" s="64">
        <v>4.6399999999999997</v>
      </c>
      <c r="I10" s="64">
        <v>2</v>
      </c>
      <c r="J10" s="64">
        <v>0</v>
      </c>
      <c r="K10" s="64">
        <v>0</v>
      </c>
      <c r="L10" s="64">
        <v>0</v>
      </c>
      <c r="M10" s="66">
        <v>0</v>
      </c>
      <c r="N10" s="64">
        <f t="shared" si="0"/>
        <v>51.28</v>
      </c>
      <c r="O10" s="50">
        <v>51.970000000000006</v>
      </c>
      <c r="P10" s="51">
        <f t="shared" si="1"/>
        <v>-1.3276890513758029E-2</v>
      </c>
    </row>
    <row r="11" spans="1:16">
      <c r="A11" s="18"/>
      <c r="B11" s="32" t="s">
        <v>16</v>
      </c>
      <c r="C11" s="67">
        <v>0</v>
      </c>
      <c r="D11" s="64">
        <v>4.91</v>
      </c>
      <c r="E11" s="64">
        <v>9</v>
      </c>
      <c r="F11" s="64">
        <v>24.16</v>
      </c>
      <c r="G11" s="64">
        <v>6.17</v>
      </c>
      <c r="H11" s="64">
        <v>1.49</v>
      </c>
      <c r="I11" s="64">
        <v>1</v>
      </c>
      <c r="J11" s="64">
        <v>0</v>
      </c>
      <c r="K11" s="64">
        <v>0</v>
      </c>
      <c r="L11" s="64">
        <v>0</v>
      </c>
      <c r="M11" s="66">
        <v>0</v>
      </c>
      <c r="N11" s="64">
        <f t="shared" si="0"/>
        <v>46.730000000000004</v>
      </c>
      <c r="O11" s="50">
        <v>47.14</v>
      </c>
      <c r="P11" s="51">
        <f t="shared" si="1"/>
        <v>-8.6974968179888961E-3</v>
      </c>
    </row>
    <row r="12" spans="1:16">
      <c r="A12" s="18"/>
      <c r="B12" s="32" t="s">
        <v>66</v>
      </c>
      <c r="C12" s="67">
        <v>2</v>
      </c>
      <c r="D12" s="64">
        <v>0</v>
      </c>
      <c r="E12" s="64">
        <v>18</v>
      </c>
      <c r="F12" s="64">
        <v>15.2</v>
      </c>
      <c r="G12" s="64">
        <v>27.9</v>
      </c>
      <c r="H12" s="64">
        <v>14.2</v>
      </c>
      <c r="I12" s="64">
        <v>1</v>
      </c>
      <c r="J12" s="64">
        <v>1</v>
      </c>
      <c r="K12" s="64">
        <v>0</v>
      </c>
      <c r="L12" s="64">
        <v>0</v>
      </c>
      <c r="M12" s="66">
        <v>0</v>
      </c>
      <c r="N12" s="64">
        <f t="shared" si="0"/>
        <v>79.3</v>
      </c>
      <c r="O12" s="50">
        <v>78.28</v>
      </c>
      <c r="P12" s="51">
        <f t="shared" si="1"/>
        <v>1.3030148185998926E-2</v>
      </c>
    </row>
    <row r="13" spans="1:16">
      <c r="A13" s="18"/>
      <c r="B13" s="32" t="s">
        <v>107</v>
      </c>
      <c r="C13" s="67">
        <v>0</v>
      </c>
      <c r="D13" s="64">
        <v>0</v>
      </c>
      <c r="E13" s="64">
        <v>0</v>
      </c>
      <c r="F13" s="64">
        <v>0</v>
      </c>
      <c r="G13" s="64">
        <v>1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  <c r="M13" s="66">
        <v>0</v>
      </c>
      <c r="N13" s="64">
        <f t="shared" si="0"/>
        <v>2</v>
      </c>
      <c r="O13" s="50"/>
      <c r="P13" s="51" t="s">
        <v>8</v>
      </c>
    </row>
    <row r="14" spans="1:16">
      <c r="A14" s="18"/>
      <c r="B14" s="32" t="s">
        <v>17</v>
      </c>
      <c r="C14" s="67">
        <v>0</v>
      </c>
      <c r="D14" s="64">
        <v>0</v>
      </c>
      <c r="E14" s="64">
        <v>17.600000000000001</v>
      </c>
      <c r="F14" s="64">
        <v>16</v>
      </c>
      <c r="G14" s="64">
        <v>9</v>
      </c>
      <c r="H14" s="64">
        <v>2</v>
      </c>
      <c r="I14" s="64">
        <v>1</v>
      </c>
      <c r="J14" s="64">
        <v>0</v>
      </c>
      <c r="K14" s="64">
        <v>0</v>
      </c>
      <c r="L14" s="64">
        <v>0</v>
      </c>
      <c r="M14" s="66">
        <v>0</v>
      </c>
      <c r="N14" s="64">
        <f t="shared" si="0"/>
        <v>45.6</v>
      </c>
      <c r="O14" s="50">
        <v>48.6</v>
      </c>
      <c r="P14" s="51">
        <f t="shared" si="1"/>
        <v>-6.1728395061728392E-2</v>
      </c>
    </row>
    <row r="15" spans="1:16">
      <c r="A15" s="18"/>
      <c r="B15" s="32" t="s">
        <v>18</v>
      </c>
      <c r="C15" s="67">
        <v>0</v>
      </c>
      <c r="D15" s="64">
        <v>0</v>
      </c>
      <c r="E15" s="64">
        <v>12</v>
      </c>
      <c r="F15" s="64">
        <v>12</v>
      </c>
      <c r="G15" s="64">
        <v>18</v>
      </c>
      <c r="H15" s="64">
        <v>7</v>
      </c>
      <c r="I15" s="64">
        <v>2</v>
      </c>
      <c r="J15" s="64">
        <v>0</v>
      </c>
      <c r="K15" s="64">
        <v>0</v>
      </c>
      <c r="L15" s="64">
        <v>0</v>
      </c>
      <c r="M15" s="66">
        <v>0</v>
      </c>
      <c r="N15" s="64">
        <f t="shared" si="0"/>
        <v>51</v>
      </c>
      <c r="O15" s="50">
        <v>49</v>
      </c>
      <c r="P15" s="51">
        <f t="shared" si="1"/>
        <v>4.0816326530612242E-2</v>
      </c>
    </row>
    <row r="16" spans="1:16">
      <c r="A16" s="18"/>
      <c r="B16" s="32" t="s">
        <v>19</v>
      </c>
      <c r="C16" s="67">
        <v>2</v>
      </c>
      <c r="D16" s="64">
        <v>5.2</v>
      </c>
      <c r="E16" s="64">
        <v>12.2</v>
      </c>
      <c r="F16" s="64">
        <v>29.2</v>
      </c>
      <c r="G16" s="64">
        <v>14.15</v>
      </c>
      <c r="H16" s="64">
        <v>1.8</v>
      </c>
      <c r="I16" s="64">
        <v>1</v>
      </c>
      <c r="J16" s="64">
        <v>0</v>
      </c>
      <c r="K16" s="64">
        <v>0</v>
      </c>
      <c r="L16" s="64">
        <v>0</v>
      </c>
      <c r="M16" s="66">
        <v>0</v>
      </c>
      <c r="N16" s="64">
        <f t="shared" si="0"/>
        <v>65.55</v>
      </c>
      <c r="O16" s="50">
        <v>69.5</v>
      </c>
      <c r="P16" s="51">
        <f t="shared" si="1"/>
        <v>-5.6834532374100757E-2</v>
      </c>
    </row>
    <row r="17" spans="1:16">
      <c r="A17" s="18"/>
      <c r="B17" s="32" t="s">
        <v>20</v>
      </c>
      <c r="C17" s="67">
        <v>2</v>
      </c>
      <c r="D17" s="64">
        <v>2.8</v>
      </c>
      <c r="E17" s="64">
        <v>18</v>
      </c>
      <c r="F17" s="64">
        <v>26.8</v>
      </c>
      <c r="G17" s="64">
        <v>28</v>
      </c>
      <c r="H17" s="64">
        <v>7</v>
      </c>
      <c r="I17" s="64">
        <v>2</v>
      </c>
      <c r="J17" s="64">
        <v>1</v>
      </c>
      <c r="K17" s="64">
        <v>0</v>
      </c>
      <c r="L17" s="64">
        <v>0</v>
      </c>
      <c r="M17" s="66">
        <v>0</v>
      </c>
      <c r="N17" s="64">
        <f t="shared" si="0"/>
        <v>87.6</v>
      </c>
      <c r="O17" s="50">
        <v>79.300000000000011</v>
      </c>
      <c r="P17" s="51">
        <f t="shared" si="1"/>
        <v>0.10466582597730116</v>
      </c>
    </row>
    <row r="18" spans="1:16">
      <c r="A18" s="18"/>
      <c r="B18" s="32" t="s">
        <v>21</v>
      </c>
      <c r="C18" s="67">
        <v>2</v>
      </c>
      <c r="D18" s="64">
        <v>2</v>
      </c>
      <c r="E18" s="64">
        <v>9.75</v>
      </c>
      <c r="F18" s="64">
        <v>22.16</v>
      </c>
      <c r="G18" s="64">
        <v>17.07</v>
      </c>
      <c r="H18" s="64">
        <v>0</v>
      </c>
      <c r="I18" s="64">
        <v>1</v>
      </c>
      <c r="J18" s="64">
        <v>0</v>
      </c>
      <c r="K18" s="64">
        <v>0</v>
      </c>
      <c r="L18" s="64">
        <v>0</v>
      </c>
      <c r="M18" s="66">
        <v>0</v>
      </c>
      <c r="N18" s="64">
        <f t="shared" si="0"/>
        <v>53.98</v>
      </c>
      <c r="O18" s="50">
        <v>51.84</v>
      </c>
      <c r="P18" s="51">
        <f t="shared" si="1"/>
        <v>4.1280864197530735E-2</v>
      </c>
    </row>
    <row r="19" spans="1:16">
      <c r="A19" s="18"/>
      <c r="B19" s="32" t="s">
        <v>90</v>
      </c>
      <c r="C19" s="67">
        <v>1</v>
      </c>
      <c r="D19" s="64">
        <v>0</v>
      </c>
      <c r="E19" s="64">
        <v>4</v>
      </c>
      <c r="F19" s="64">
        <v>2.86</v>
      </c>
      <c r="G19" s="64">
        <v>5.4</v>
      </c>
      <c r="H19" s="64">
        <v>2</v>
      </c>
      <c r="I19" s="64">
        <v>1</v>
      </c>
      <c r="J19" s="64">
        <v>0</v>
      </c>
      <c r="K19" s="64">
        <v>0</v>
      </c>
      <c r="L19" s="64">
        <v>0</v>
      </c>
      <c r="M19" s="66">
        <v>0</v>
      </c>
      <c r="N19" s="64">
        <f t="shared" si="0"/>
        <v>16.259999999999998</v>
      </c>
      <c r="O19" s="50">
        <v>14.42</v>
      </c>
      <c r="P19" s="51">
        <f t="shared" si="1"/>
        <v>0.12760055478502066</v>
      </c>
    </row>
    <row r="20" spans="1:16">
      <c r="A20" s="18"/>
      <c r="B20" s="32" t="s">
        <v>22</v>
      </c>
      <c r="C20" s="67">
        <v>0</v>
      </c>
      <c r="D20" s="64">
        <v>0</v>
      </c>
      <c r="E20" s="64">
        <v>5</v>
      </c>
      <c r="F20" s="64">
        <v>5</v>
      </c>
      <c r="G20" s="64">
        <v>8.9</v>
      </c>
      <c r="H20" s="64">
        <v>4</v>
      </c>
      <c r="I20" s="64">
        <v>0</v>
      </c>
      <c r="J20" s="64">
        <v>1</v>
      </c>
      <c r="K20" s="64">
        <v>0</v>
      </c>
      <c r="L20" s="64">
        <v>0</v>
      </c>
      <c r="M20" s="66">
        <v>0</v>
      </c>
      <c r="N20" s="64">
        <f t="shared" si="0"/>
        <v>23.9</v>
      </c>
      <c r="O20" s="50">
        <v>24.1</v>
      </c>
      <c r="P20" s="51">
        <f t="shared" si="1"/>
        <v>-8.2987551867221097E-3</v>
      </c>
    </row>
    <row r="21" spans="1:16">
      <c r="A21" s="18"/>
      <c r="B21" s="32" t="s">
        <v>23</v>
      </c>
      <c r="C21" s="67">
        <v>0</v>
      </c>
      <c r="D21" s="64">
        <v>1</v>
      </c>
      <c r="E21" s="64">
        <v>7.2</v>
      </c>
      <c r="F21" s="64">
        <v>14.24</v>
      </c>
      <c r="G21" s="64">
        <v>8.8000000000000007</v>
      </c>
      <c r="H21" s="64">
        <v>2</v>
      </c>
      <c r="I21" s="64">
        <v>1</v>
      </c>
      <c r="J21" s="64">
        <v>0</v>
      </c>
      <c r="K21" s="64">
        <v>0</v>
      </c>
      <c r="L21" s="64">
        <v>0</v>
      </c>
      <c r="M21" s="66">
        <v>0</v>
      </c>
      <c r="N21" s="64">
        <f t="shared" si="0"/>
        <v>34.239999999999995</v>
      </c>
      <c r="O21" s="50">
        <v>35.6</v>
      </c>
      <c r="P21" s="51">
        <f t="shared" si="1"/>
        <v>-3.8202247191011417E-2</v>
      </c>
    </row>
    <row r="22" spans="1:16">
      <c r="A22" s="18"/>
      <c r="B22" s="32" t="s">
        <v>24</v>
      </c>
      <c r="C22" s="67">
        <v>0</v>
      </c>
      <c r="D22" s="64">
        <v>1</v>
      </c>
      <c r="E22" s="64">
        <v>17</v>
      </c>
      <c r="F22" s="64">
        <v>17.3</v>
      </c>
      <c r="G22" s="64">
        <v>16.809999999999999</v>
      </c>
      <c r="H22" s="64">
        <v>3.8</v>
      </c>
      <c r="I22" s="64">
        <v>1</v>
      </c>
      <c r="J22" s="64">
        <v>1</v>
      </c>
      <c r="K22" s="64">
        <v>0</v>
      </c>
      <c r="L22" s="64">
        <v>0</v>
      </c>
      <c r="M22" s="66">
        <v>0</v>
      </c>
      <c r="N22" s="64">
        <f t="shared" si="0"/>
        <v>57.91</v>
      </c>
      <c r="O22" s="50">
        <v>56.61</v>
      </c>
      <c r="P22" s="51">
        <f t="shared" si="1"/>
        <v>2.2964140611199384E-2</v>
      </c>
    </row>
    <row r="23" spans="1:16">
      <c r="A23" s="18"/>
      <c r="B23" s="32" t="s">
        <v>81</v>
      </c>
      <c r="C23" s="67">
        <v>0</v>
      </c>
      <c r="D23" s="64">
        <v>2.6</v>
      </c>
      <c r="E23" s="64">
        <v>15</v>
      </c>
      <c r="F23" s="64">
        <v>20</v>
      </c>
      <c r="G23" s="64">
        <v>23</v>
      </c>
      <c r="H23" s="64">
        <v>4.8</v>
      </c>
      <c r="I23" s="64">
        <v>1</v>
      </c>
      <c r="J23" s="64">
        <v>0</v>
      </c>
      <c r="K23" s="64">
        <v>0</v>
      </c>
      <c r="L23" s="64">
        <v>0</v>
      </c>
      <c r="M23" s="66">
        <v>0</v>
      </c>
      <c r="N23" s="64">
        <f t="shared" si="0"/>
        <v>66.400000000000006</v>
      </c>
      <c r="O23" s="50">
        <v>67.099999999999994</v>
      </c>
      <c r="P23" s="51">
        <f t="shared" si="1"/>
        <v>-1.0432190760059443E-2</v>
      </c>
    </row>
    <row r="24" spans="1:16">
      <c r="A24" s="18"/>
      <c r="B24" s="32" t="s">
        <v>85</v>
      </c>
      <c r="C24" s="67">
        <v>0</v>
      </c>
      <c r="D24" s="64">
        <v>1</v>
      </c>
      <c r="E24" s="64">
        <v>2.6</v>
      </c>
      <c r="F24" s="64">
        <v>2.8</v>
      </c>
      <c r="G24" s="64">
        <v>7.6</v>
      </c>
      <c r="H24" s="64">
        <v>1</v>
      </c>
      <c r="I24" s="64">
        <v>1</v>
      </c>
      <c r="J24" s="64">
        <v>0</v>
      </c>
      <c r="K24" s="64">
        <v>0</v>
      </c>
      <c r="L24" s="64">
        <v>0</v>
      </c>
      <c r="M24" s="66">
        <v>0</v>
      </c>
      <c r="N24" s="64">
        <f t="shared" si="0"/>
        <v>16</v>
      </c>
      <c r="O24" s="52">
        <v>14.8</v>
      </c>
      <c r="P24" s="51">
        <f t="shared" si="1"/>
        <v>8.108108108108103E-2</v>
      </c>
    </row>
    <row r="25" spans="1:16">
      <c r="A25" s="18"/>
      <c r="B25" s="32" t="s">
        <v>25</v>
      </c>
      <c r="C25" s="67">
        <v>0.86</v>
      </c>
      <c r="D25" s="64">
        <v>1.6</v>
      </c>
      <c r="E25" s="64">
        <v>5.2</v>
      </c>
      <c r="F25" s="64">
        <v>7.4</v>
      </c>
      <c r="G25" s="64">
        <v>7.4</v>
      </c>
      <c r="H25" s="64">
        <v>1</v>
      </c>
      <c r="I25" s="64">
        <v>1</v>
      </c>
      <c r="J25" s="64">
        <v>0</v>
      </c>
      <c r="K25" s="64">
        <v>0</v>
      </c>
      <c r="L25" s="64">
        <v>0</v>
      </c>
      <c r="M25" s="66">
        <v>0</v>
      </c>
      <c r="N25" s="64">
        <f t="shared" si="0"/>
        <v>24.46</v>
      </c>
      <c r="O25" s="50">
        <v>23.59</v>
      </c>
      <c r="P25" s="51">
        <f t="shared" si="1"/>
        <v>3.6880033912674907E-2</v>
      </c>
    </row>
    <row r="26" spans="1:16">
      <c r="A26" s="18"/>
      <c r="B26" s="32" t="s">
        <v>26</v>
      </c>
      <c r="C26" s="67">
        <v>0</v>
      </c>
      <c r="D26" s="64">
        <v>0</v>
      </c>
      <c r="E26" s="64">
        <v>10</v>
      </c>
      <c r="F26" s="64">
        <v>16.559999999999999</v>
      </c>
      <c r="G26" s="64">
        <v>12.01</v>
      </c>
      <c r="H26" s="64">
        <v>1</v>
      </c>
      <c r="I26" s="64">
        <v>0</v>
      </c>
      <c r="J26" s="64">
        <v>0</v>
      </c>
      <c r="K26" s="64">
        <v>0</v>
      </c>
      <c r="L26" s="64">
        <v>0</v>
      </c>
      <c r="M26" s="66">
        <v>0</v>
      </c>
      <c r="N26" s="64">
        <f t="shared" si="0"/>
        <v>39.57</v>
      </c>
      <c r="O26" s="50">
        <v>40.25</v>
      </c>
      <c r="P26" s="51">
        <f t="shared" si="1"/>
        <v>-1.6894409937888193E-2</v>
      </c>
    </row>
    <row r="27" spans="1:16">
      <c r="A27" s="18"/>
      <c r="B27" s="32" t="s">
        <v>27</v>
      </c>
      <c r="C27" s="67">
        <v>0</v>
      </c>
      <c r="D27" s="64">
        <v>0</v>
      </c>
      <c r="E27" s="64">
        <v>9</v>
      </c>
      <c r="F27" s="64">
        <v>15</v>
      </c>
      <c r="G27" s="64">
        <v>11</v>
      </c>
      <c r="H27" s="64">
        <v>0</v>
      </c>
      <c r="I27" s="64">
        <v>1</v>
      </c>
      <c r="J27" s="64">
        <v>0</v>
      </c>
      <c r="K27" s="64">
        <v>0</v>
      </c>
      <c r="L27" s="64">
        <v>0</v>
      </c>
      <c r="M27" s="66">
        <v>0</v>
      </c>
      <c r="N27" s="64">
        <f t="shared" si="0"/>
        <v>36</v>
      </c>
      <c r="O27" s="50">
        <v>37</v>
      </c>
      <c r="P27" s="51">
        <f t="shared" si="1"/>
        <v>-2.7027027027027029E-2</v>
      </c>
    </row>
    <row r="28" spans="1:16">
      <c r="A28" s="18"/>
      <c r="B28" s="32" t="s">
        <v>28</v>
      </c>
      <c r="C28" s="67">
        <v>0</v>
      </c>
      <c r="D28" s="64">
        <v>0</v>
      </c>
      <c r="E28" s="64">
        <v>9</v>
      </c>
      <c r="F28" s="64">
        <v>18.8</v>
      </c>
      <c r="G28" s="64">
        <v>9</v>
      </c>
      <c r="H28" s="64">
        <v>2.2799999999999998</v>
      </c>
      <c r="I28" s="64">
        <v>1</v>
      </c>
      <c r="J28" s="64">
        <v>0</v>
      </c>
      <c r="K28" s="64">
        <v>0</v>
      </c>
      <c r="L28" s="64">
        <v>0</v>
      </c>
      <c r="M28" s="66">
        <v>0</v>
      </c>
      <c r="N28" s="64">
        <f t="shared" si="0"/>
        <v>40.08</v>
      </c>
      <c r="O28" s="50">
        <v>40.44</v>
      </c>
      <c r="P28" s="51">
        <f t="shared" si="1"/>
        <v>-8.902077151335298E-3</v>
      </c>
    </row>
    <row r="29" spans="1:16">
      <c r="A29" s="18"/>
      <c r="B29" s="32" t="s">
        <v>29</v>
      </c>
      <c r="C29" s="67">
        <v>0</v>
      </c>
      <c r="D29" s="64">
        <v>1.1200000000000001</v>
      </c>
      <c r="E29" s="64">
        <v>2</v>
      </c>
      <c r="F29" s="64">
        <v>6.71</v>
      </c>
      <c r="G29" s="64">
        <v>7.67</v>
      </c>
      <c r="H29" s="64">
        <v>2</v>
      </c>
      <c r="I29" s="64">
        <v>0</v>
      </c>
      <c r="J29" s="64">
        <v>0</v>
      </c>
      <c r="K29" s="64">
        <v>0</v>
      </c>
      <c r="L29" s="64">
        <v>0</v>
      </c>
      <c r="M29" s="66">
        <v>0</v>
      </c>
      <c r="N29" s="64">
        <f t="shared" si="0"/>
        <v>19.5</v>
      </c>
      <c r="O29" s="50">
        <v>17.579999999999998</v>
      </c>
      <c r="P29" s="51">
        <f t="shared" si="1"/>
        <v>0.10921501706484653</v>
      </c>
    </row>
    <row r="30" spans="1:16">
      <c r="A30" s="18"/>
      <c r="B30" s="32" t="s">
        <v>30</v>
      </c>
      <c r="C30" s="67">
        <v>3.5</v>
      </c>
      <c r="D30" s="64">
        <v>1</v>
      </c>
      <c r="E30" s="64">
        <v>8</v>
      </c>
      <c r="F30" s="64">
        <v>12.9</v>
      </c>
      <c r="G30" s="64">
        <v>5</v>
      </c>
      <c r="H30" s="64">
        <v>2.6</v>
      </c>
      <c r="I30" s="64">
        <v>1</v>
      </c>
      <c r="J30" s="64">
        <v>0</v>
      </c>
      <c r="K30" s="64">
        <v>0</v>
      </c>
      <c r="L30" s="64">
        <v>0</v>
      </c>
      <c r="M30" s="66">
        <v>0</v>
      </c>
      <c r="N30" s="64">
        <f t="shared" si="0"/>
        <v>34</v>
      </c>
      <c r="O30" s="50">
        <v>29.200000000000003</v>
      </c>
      <c r="P30" s="51">
        <f t="shared" si="1"/>
        <v>0.1643835616438355</v>
      </c>
    </row>
    <row r="31" spans="1:16">
      <c r="A31" s="18"/>
      <c r="B31" s="32" t="s">
        <v>92</v>
      </c>
      <c r="C31" s="67">
        <v>0</v>
      </c>
      <c r="D31" s="64">
        <v>0</v>
      </c>
      <c r="E31" s="64">
        <v>3</v>
      </c>
      <c r="F31" s="64">
        <v>5.8</v>
      </c>
      <c r="G31" s="64">
        <v>4.87</v>
      </c>
      <c r="H31" s="64">
        <v>4</v>
      </c>
      <c r="I31" s="64">
        <v>1</v>
      </c>
      <c r="J31" s="64">
        <v>0</v>
      </c>
      <c r="K31" s="64">
        <v>0</v>
      </c>
      <c r="L31" s="64">
        <v>0</v>
      </c>
      <c r="M31" s="66">
        <v>0</v>
      </c>
      <c r="N31" s="64">
        <f t="shared" si="0"/>
        <v>18.670000000000002</v>
      </c>
      <c r="O31" s="50">
        <v>19</v>
      </c>
      <c r="P31" s="51">
        <f t="shared" si="1"/>
        <v>-1.7368421052631488E-2</v>
      </c>
    </row>
    <row r="32" spans="1:16">
      <c r="A32" s="18"/>
      <c r="B32" s="32" t="s">
        <v>94</v>
      </c>
      <c r="C32" s="67">
        <v>1.5</v>
      </c>
      <c r="D32" s="64">
        <v>4</v>
      </c>
      <c r="E32" s="64">
        <v>13.1</v>
      </c>
      <c r="F32" s="64">
        <v>22.67</v>
      </c>
      <c r="G32" s="64">
        <v>23.85</v>
      </c>
      <c r="H32" s="64">
        <v>5.94</v>
      </c>
      <c r="I32" s="64">
        <v>1</v>
      </c>
      <c r="J32" s="64">
        <v>0</v>
      </c>
      <c r="K32" s="64">
        <v>0</v>
      </c>
      <c r="L32" s="64">
        <v>0</v>
      </c>
      <c r="M32" s="66">
        <v>0</v>
      </c>
      <c r="N32" s="64">
        <f t="shared" si="0"/>
        <v>72.06</v>
      </c>
      <c r="O32" s="50">
        <v>73.42</v>
      </c>
      <c r="P32" s="51">
        <f t="shared" si="1"/>
        <v>-1.8523563061836005E-2</v>
      </c>
    </row>
    <row r="33" spans="1:16">
      <c r="A33" s="18"/>
      <c r="B33" s="32" t="s">
        <v>31</v>
      </c>
      <c r="C33" s="67">
        <v>0</v>
      </c>
      <c r="D33" s="64">
        <v>0</v>
      </c>
      <c r="E33" s="64">
        <v>5.8</v>
      </c>
      <c r="F33" s="64">
        <v>6.18</v>
      </c>
      <c r="G33" s="64">
        <v>3</v>
      </c>
      <c r="H33" s="64">
        <v>1</v>
      </c>
      <c r="I33" s="64">
        <v>0</v>
      </c>
      <c r="J33" s="64">
        <v>0</v>
      </c>
      <c r="K33" s="64">
        <v>0</v>
      </c>
      <c r="L33" s="64">
        <v>0</v>
      </c>
      <c r="M33" s="66">
        <v>0</v>
      </c>
      <c r="N33" s="64">
        <f t="shared" si="0"/>
        <v>15.98</v>
      </c>
      <c r="O33" s="50">
        <v>16.3</v>
      </c>
      <c r="P33" s="51">
        <f t="shared" si="1"/>
        <v>-1.9631901840490813E-2</v>
      </c>
    </row>
    <row r="34" spans="1:16">
      <c r="A34" s="18"/>
      <c r="B34" s="32" t="s">
        <v>32</v>
      </c>
      <c r="C34" s="67">
        <v>0</v>
      </c>
      <c r="D34" s="64">
        <v>2</v>
      </c>
      <c r="E34" s="64">
        <v>21</v>
      </c>
      <c r="F34" s="64">
        <v>31.47</v>
      </c>
      <c r="G34" s="64">
        <v>8.8000000000000007</v>
      </c>
      <c r="H34" s="64">
        <v>3</v>
      </c>
      <c r="I34" s="64">
        <v>1</v>
      </c>
      <c r="J34" s="64">
        <v>0</v>
      </c>
      <c r="K34" s="64">
        <v>0</v>
      </c>
      <c r="L34" s="64">
        <v>0</v>
      </c>
      <c r="M34" s="66">
        <v>0</v>
      </c>
      <c r="N34" s="64">
        <f t="shared" si="0"/>
        <v>67.27</v>
      </c>
      <c r="O34" s="50">
        <v>70.570000000000007</v>
      </c>
      <c r="P34" s="51">
        <f t="shared" si="1"/>
        <v>-4.6762080204052869E-2</v>
      </c>
    </row>
    <row r="35" spans="1:16">
      <c r="A35" s="18"/>
      <c r="B35" s="32" t="s">
        <v>33</v>
      </c>
      <c r="C35" s="67">
        <v>1</v>
      </c>
      <c r="D35" s="64">
        <v>1</v>
      </c>
      <c r="E35" s="64">
        <v>4</v>
      </c>
      <c r="F35" s="64">
        <v>4.5999999999999996</v>
      </c>
      <c r="G35" s="64">
        <v>7.6</v>
      </c>
      <c r="H35" s="64">
        <v>2.6</v>
      </c>
      <c r="I35" s="64">
        <v>1</v>
      </c>
      <c r="J35" s="64">
        <v>0</v>
      </c>
      <c r="K35" s="64">
        <v>0</v>
      </c>
      <c r="L35" s="64">
        <v>0</v>
      </c>
      <c r="M35" s="66">
        <v>0</v>
      </c>
      <c r="N35" s="64">
        <f t="shared" ref="N35:N54" si="2">SUM(C35:M35)</f>
        <v>21.8</v>
      </c>
      <c r="O35" s="50">
        <v>21.86</v>
      </c>
      <c r="P35" s="51">
        <f t="shared" ref="P35:P54" si="3">(N35-O35)/O35</f>
        <v>-2.7447392497712132E-3</v>
      </c>
    </row>
    <row r="36" spans="1:16">
      <c r="A36" s="18"/>
      <c r="B36" s="32" t="s">
        <v>34</v>
      </c>
      <c r="C36" s="67">
        <v>7.6</v>
      </c>
      <c r="D36" s="64">
        <v>1.6</v>
      </c>
      <c r="E36" s="64">
        <v>15.4</v>
      </c>
      <c r="F36" s="64">
        <v>24.29</v>
      </c>
      <c r="G36" s="64">
        <v>11.56</v>
      </c>
      <c r="H36" s="64">
        <v>2</v>
      </c>
      <c r="I36" s="64">
        <v>0</v>
      </c>
      <c r="J36" s="64">
        <v>0</v>
      </c>
      <c r="K36" s="64">
        <v>0</v>
      </c>
      <c r="L36" s="64">
        <v>0</v>
      </c>
      <c r="M36" s="66">
        <v>0</v>
      </c>
      <c r="N36" s="64">
        <f t="shared" si="2"/>
        <v>62.45</v>
      </c>
      <c r="O36" s="50">
        <v>56.31</v>
      </c>
      <c r="P36" s="51">
        <f t="shared" si="3"/>
        <v>0.10903924702539514</v>
      </c>
    </row>
    <row r="37" spans="1:16">
      <c r="A37" s="18"/>
      <c r="B37" s="32" t="s">
        <v>35</v>
      </c>
      <c r="C37" s="67">
        <v>0</v>
      </c>
      <c r="D37" s="64">
        <v>4</v>
      </c>
      <c r="E37" s="64">
        <v>8</v>
      </c>
      <c r="F37" s="64">
        <v>11</v>
      </c>
      <c r="G37" s="64">
        <v>7.56</v>
      </c>
      <c r="H37" s="64">
        <v>3</v>
      </c>
      <c r="I37" s="64">
        <v>0</v>
      </c>
      <c r="J37" s="64">
        <v>1</v>
      </c>
      <c r="K37" s="64">
        <v>0</v>
      </c>
      <c r="L37" s="64">
        <v>0</v>
      </c>
      <c r="M37" s="66">
        <v>0</v>
      </c>
      <c r="N37" s="64">
        <f t="shared" si="2"/>
        <v>34.56</v>
      </c>
      <c r="O37" s="50">
        <v>33.549999999999997</v>
      </c>
      <c r="P37" s="51">
        <f t="shared" si="3"/>
        <v>3.0104321907600751E-2</v>
      </c>
    </row>
    <row r="38" spans="1:16">
      <c r="A38" s="18"/>
      <c r="B38" s="32" t="s">
        <v>36</v>
      </c>
      <c r="C38" s="67">
        <v>0</v>
      </c>
      <c r="D38" s="64">
        <v>2</v>
      </c>
      <c r="E38" s="64">
        <v>9</v>
      </c>
      <c r="F38" s="64">
        <v>7</v>
      </c>
      <c r="G38" s="64">
        <v>7</v>
      </c>
      <c r="H38" s="64">
        <v>1</v>
      </c>
      <c r="I38" s="64">
        <v>1</v>
      </c>
      <c r="J38" s="64">
        <v>0</v>
      </c>
      <c r="K38" s="64">
        <v>0</v>
      </c>
      <c r="L38" s="64">
        <v>0</v>
      </c>
      <c r="M38" s="66">
        <v>0</v>
      </c>
      <c r="N38" s="64">
        <f t="shared" si="2"/>
        <v>27</v>
      </c>
      <c r="O38" s="50">
        <v>26</v>
      </c>
      <c r="P38" s="51">
        <f t="shared" si="3"/>
        <v>3.8461538461538464E-2</v>
      </c>
    </row>
    <row r="39" spans="1:16">
      <c r="A39" s="18"/>
      <c r="B39" s="32" t="s">
        <v>84</v>
      </c>
      <c r="C39" s="67">
        <v>0</v>
      </c>
      <c r="D39" s="64">
        <v>3</v>
      </c>
      <c r="E39" s="64">
        <v>30</v>
      </c>
      <c r="F39" s="64">
        <v>53</v>
      </c>
      <c r="G39" s="64">
        <v>16</v>
      </c>
      <c r="H39" s="64">
        <v>8</v>
      </c>
      <c r="I39" s="64">
        <v>1</v>
      </c>
      <c r="J39" s="64">
        <v>0</v>
      </c>
      <c r="K39" s="64">
        <v>0</v>
      </c>
      <c r="L39" s="64">
        <v>0</v>
      </c>
      <c r="M39" s="66">
        <v>0</v>
      </c>
      <c r="N39" s="64">
        <f t="shared" si="2"/>
        <v>111</v>
      </c>
      <c r="O39" s="50">
        <v>130.38</v>
      </c>
      <c r="P39" s="51">
        <f t="shared" si="3"/>
        <v>-0.14864242982052459</v>
      </c>
    </row>
    <row r="40" spans="1:16">
      <c r="A40" s="18"/>
      <c r="B40" s="32" t="s">
        <v>86</v>
      </c>
      <c r="C40" s="67">
        <v>0</v>
      </c>
      <c r="D40" s="64">
        <v>7.64</v>
      </c>
      <c r="E40" s="64">
        <v>28.94</v>
      </c>
      <c r="F40" s="64">
        <v>42.49</v>
      </c>
      <c r="G40" s="64">
        <v>27.33</v>
      </c>
      <c r="H40" s="64">
        <v>8.61</v>
      </c>
      <c r="I40" s="64">
        <v>5</v>
      </c>
      <c r="J40" s="64">
        <v>0</v>
      </c>
      <c r="K40" s="64">
        <v>1</v>
      </c>
      <c r="L40" s="64">
        <v>0</v>
      </c>
      <c r="M40" s="66">
        <v>0</v>
      </c>
      <c r="N40" s="64">
        <f t="shared" si="2"/>
        <v>121.00999999999999</v>
      </c>
      <c r="O40" s="50">
        <v>109</v>
      </c>
      <c r="P40" s="51">
        <f t="shared" si="3"/>
        <v>0.11018348623853202</v>
      </c>
    </row>
    <row r="41" spans="1:16">
      <c r="A41" s="18"/>
      <c r="B41" s="32" t="s">
        <v>89</v>
      </c>
      <c r="C41" s="67">
        <v>0</v>
      </c>
      <c r="D41" s="64">
        <v>1</v>
      </c>
      <c r="E41" s="64">
        <v>5.6</v>
      </c>
      <c r="F41" s="64">
        <v>10.17</v>
      </c>
      <c r="G41" s="64">
        <v>5.56</v>
      </c>
      <c r="H41" s="64">
        <v>1.57</v>
      </c>
      <c r="I41" s="64">
        <v>1</v>
      </c>
      <c r="J41" s="64">
        <v>0</v>
      </c>
      <c r="K41" s="64">
        <v>0</v>
      </c>
      <c r="L41" s="64">
        <v>0</v>
      </c>
      <c r="M41" s="66">
        <v>0</v>
      </c>
      <c r="N41" s="64">
        <f t="shared" si="2"/>
        <v>24.9</v>
      </c>
      <c r="O41" s="50">
        <v>19.95</v>
      </c>
      <c r="P41" s="51">
        <f t="shared" si="3"/>
        <v>0.24812030075187969</v>
      </c>
    </row>
    <row r="42" spans="1:16">
      <c r="A42" s="18"/>
      <c r="B42" s="32" t="s">
        <v>108</v>
      </c>
      <c r="C42" s="67">
        <v>4</v>
      </c>
      <c r="D42" s="64">
        <v>1.76</v>
      </c>
      <c r="E42" s="64">
        <v>29</v>
      </c>
      <c r="F42" s="64">
        <v>42.25</v>
      </c>
      <c r="G42" s="64">
        <v>12.85</v>
      </c>
      <c r="H42" s="64">
        <v>2</v>
      </c>
      <c r="I42" s="64">
        <v>0</v>
      </c>
      <c r="J42" s="64">
        <v>1</v>
      </c>
      <c r="K42" s="64">
        <v>0</v>
      </c>
      <c r="L42" s="64">
        <v>0</v>
      </c>
      <c r="M42" s="66">
        <v>0</v>
      </c>
      <c r="N42" s="64">
        <f>SUM(C42:M42)</f>
        <v>92.859999999999985</v>
      </c>
      <c r="O42" s="50">
        <v>90.63</v>
      </c>
      <c r="P42" s="51">
        <f>(N42-O42)/O42</f>
        <v>2.4605539004744454E-2</v>
      </c>
    </row>
    <row r="43" spans="1:16">
      <c r="A43" s="18"/>
      <c r="B43" s="32" t="s">
        <v>37</v>
      </c>
      <c r="C43" s="67">
        <v>1</v>
      </c>
      <c r="D43" s="64">
        <v>2</v>
      </c>
      <c r="E43" s="64">
        <v>23.31</v>
      </c>
      <c r="F43" s="64">
        <v>31.71</v>
      </c>
      <c r="G43" s="64">
        <v>9.1</v>
      </c>
      <c r="H43" s="64">
        <v>2</v>
      </c>
      <c r="I43" s="64">
        <v>1</v>
      </c>
      <c r="J43" s="64">
        <v>0</v>
      </c>
      <c r="K43" s="64">
        <v>0</v>
      </c>
      <c r="L43" s="64">
        <v>0</v>
      </c>
      <c r="M43" s="66">
        <v>0</v>
      </c>
      <c r="N43" s="64">
        <f t="shared" si="2"/>
        <v>70.11999999999999</v>
      </c>
      <c r="O43" s="50">
        <v>64.930000000000007</v>
      </c>
      <c r="P43" s="51">
        <f t="shared" si="3"/>
        <v>7.9932234714307451E-2</v>
      </c>
    </row>
    <row r="44" spans="1:16">
      <c r="A44" s="18"/>
      <c r="B44" s="32" t="s">
        <v>79</v>
      </c>
      <c r="C44" s="67">
        <v>7.8</v>
      </c>
      <c r="D44" s="64">
        <v>1</v>
      </c>
      <c r="E44" s="64">
        <v>21.15</v>
      </c>
      <c r="F44" s="64">
        <v>20.399999999999999</v>
      </c>
      <c r="G44" s="64">
        <v>27.9</v>
      </c>
      <c r="H44" s="64">
        <v>7.6</v>
      </c>
      <c r="I44" s="64">
        <v>5</v>
      </c>
      <c r="J44" s="64">
        <v>0</v>
      </c>
      <c r="K44" s="64">
        <v>1</v>
      </c>
      <c r="L44" s="64">
        <v>0</v>
      </c>
      <c r="M44" s="66">
        <v>0</v>
      </c>
      <c r="N44" s="64">
        <f t="shared" si="2"/>
        <v>91.85</v>
      </c>
      <c r="O44" s="50">
        <v>97.25</v>
      </c>
      <c r="P44" s="51">
        <f t="shared" si="3"/>
        <v>-5.5526992287917798E-2</v>
      </c>
    </row>
    <row r="45" spans="1:16">
      <c r="A45" s="18"/>
      <c r="B45" s="32" t="s">
        <v>93</v>
      </c>
      <c r="C45" s="67">
        <v>0</v>
      </c>
      <c r="D45" s="64">
        <v>0.5</v>
      </c>
      <c r="E45" s="64">
        <v>11.2</v>
      </c>
      <c r="F45" s="64">
        <v>17.11</v>
      </c>
      <c r="G45" s="64">
        <v>7.8</v>
      </c>
      <c r="H45" s="64">
        <v>2</v>
      </c>
      <c r="I45" s="64">
        <v>1</v>
      </c>
      <c r="J45" s="64">
        <v>0</v>
      </c>
      <c r="K45" s="64">
        <v>0</v>
      </c>
      <c r="L45" s="64">
        <v>0</v>
      </c>
      <c r="M45" s="66">
        <v>0</v>
      </c>
      <c r="N45" s="64">
        <f>SUM(C45:M45)</f>
        <v>39.61</v>
      </c>
      <c r="O45" s="50">
        <v>39.5</v>
      </c>
      <c r="P45" s="51">
        <f>(N45-O45)/O45</f>
        <v>2.7848101265822642E-3</v>
      </c>
    </row>
    <row r="46" spans="1:16">
      <c r="A46" s="18"/>
      <c r="B46" s="32" t="s">
        <v>87</v>
      </c>
      <c r="C46" s="67">
        <v>0</v>
      </c>
      <c r="D46" s="64">
        <v>1</v>
      </c>
      <c r="E46" s="64">
        <v>6</v>
      </c>
      <c r="F46" s="64">
        <v>9.35</v>
      </c>
      <c r="G46" s="64">
        <v>3.61</v>
      </c>
      <c r="H46" s="64">
        <v>0</v>
      </c>
      <c r="I46" s="64">
        <v>1</v>
      </c>
      <c r="J46" s="64">
        <v>0</v>
      </c>
      <c r="K46" s="64">
        <v>0</v>
      </c>
      <c r="L46" s="64">
        <v>0</v>
      </c>
      <c r="M46" s="66">
        <v>0</v>
      </c>
      <c r="N46" s="64">
        <f t="shared" si="2"/>
        <v>20.96</v>
      </c>
      <c r="O46" s="50">
        <v>20.96</v>
      </c>
      <c r="P46" s="51">
        <f t="shared" si="3"/>
        <v>0</v>
      </c>
    </row>
    <row r="47" spans="1:16">
      <c r="A47" s="18"/>
      <c r="B47" s="32" t="s">
        <v>38</v>
      </c>
      <c r="C47" s="67">
        <v>0</v>
      </c>
      <c r="D47" s="64">
        <v>1</v>
      </c>
      <c r="E47" s="64">
        <v>8.3000000000000007</v>
      </c>
      <c r="F47" s="64">
        <v>5</v>
      </c>
      <c r="G47" s="64">
        <v>10.91</v>
      </c>
      <c r="H47" s="64">
        <v>4.5999999999999996</v>
      </c>
      <c r="I47" s="64">
        <v>0</v>
      </c>
      <c r="J47" s="64">
        <v>1</v>
      </c>
      <c r="K47" s="64">
        <v>0</v>
      </c>
      <c r="L47" s="64">
        <v>0</v>
      </c>
      <c r="M47" s="66">
        <v>0</v>
      </c>
      <c r="N47" s="64">
        <f t="shared" si="2"/>
        <v>30.810000000000002</v>
      </c>
      <c r="O47" s="50">
        <v>30.810000000000002</v>
      </c>
      <c r="P47" s="51">
        <f t="shared" si="3"/>
        <v>0</v>
      </c>
    </row>
    <row r="48" spans="1:16">
      <c r="A48" s="18"/>
      <c r="B48" s="32" t="s">
        <v>39</v>
      </c>
      <c r="C48" s="67">
        <v>0</v>
      </c>
      <c r="D48" s="64">
        <v>1</v>
      </c>
      <c r="E48" s="64">
        <v>10</v>
      </c>
      <c r="F48" s="64">
        <v>11.12</v>
      </c>
      <c r="G48" s="64">
        <v>12.1</v>
      </c>
      <c r="H48" s="64">
        <v>8.1</v>
      </c>
      <c r="I48" s="64">
        <v>3.5</v>
      </c>
      <c r="J48" s="64">
        <v>1.5</v>
      </c>
      <c r="K48" s="64">
        <v>0</v>
      </c>
      <c r="L48" s="64">
        <v>0</v>
      </c>
      <c r="M48" s="66">
        <v>0</v>
      </c>
      <c r="N48" s="64">
        <f t="shared" si="2"/>
        <v>47.32</v>
      </c>
      <c r="O48" s="50">
        <v>45.43</v>
      </c>
      <c r="P48" s="51">
        <f t="shared" si="3"/>
        <v>4.1602465331278905E-2</v>
      </c>
    </row>
    <row r="49" spans="1:18">
      <c r="A49" s="18"/>
      <c r="B49" s="32" t="s">
        <v>40</v>
      </c>
      <c r="C49" s="67">
        <v>0</v>
      </c>
      <c r="D49" s="64">
        <v>5</v>
      </c>
      <c r="E49" s="64">
        <v>11.46</v>
      </c>
      <c r="F49" s="64">
        <v>13</v>
      </c>
      <c r="G49" s="64">
        <v>10</v>
      </c>
      <c r="H49" s="64">
        <v>2</v>
      </c>
      <c r="I49" s="64">
        <v>1</v>
      </c>
      <c r="J49" s="64">
        <v>0</v>
      </c>
      <c r="K49" s="64">
        <v>0</v>
      </c>
      <c r="L49" s="64">
        <v>0</v>
      </c>
      <c r="M49" s="66">
        <v>0</v>
      </c>
      <c r="N49" s="64">
        <f t="shared" si="2"/>
        <v>42.46</v>
      </c>
      <c r="O49" s="50">
        <v>41.32</v>
      </c>
      <c r="P49" s="51">
        <f t="shared" si="3"/>
        <v>2.7589545014520826E-2</v>
      </c>
    </row>
    <row r="50" spans="1:18">
      <c r="A50" s="18"/>
      <c r="B50" s="32" t="s">
        <v>88</v>
      </c>
      <c r="C50" s="67">
        <v>3</v>
      </c>
      <c r="D50" s="64">
        <v>2.5</v>
      </c>
      <c r="E50" s="64">
        <v>20</v>
      </c>
      <c r="F50" s="64">
        <v>17.93</v>
      </c>
      <c r="G50" s="64">
        <v>12.6</v>
      </c>
      <c r="H50" s="64">
        <v>2</v>
      </c>
      <c r="I50" s="64">
        <v>0</v>
      </c>
      <c r="J50" s="64">
        <v>1</v>
      </c>
      <c r="K50" s="64">
        <v>0</v>
      </c>
      <c r="L50" s="64">
        <v>0</v>
      </c>
      <c r="M50" s="66">
        <v>0</v>
      </c>
      <c r="N50" s="64">
        <f t="shared" si="2"/>
        <v>59.03</v>
      </c>
      <c r="O50" s="50">
        <v>47.73</v>
      </c>
      <c r="P50" s="51">
        <f t="shared" si="3"/>
        <v>0.23674837628326012</v>
      </c>
    </row>
    <row r="51" spans="1:18">
      <c r="A51" s="18"/>
      <c r="B51" s="32" t="s">
        <v>83</v>
      </c>
      <c r="C51" s="58">
        <v>2</v>
      </c>
      <c r="D51" s="93">
        <v>0</v>
      </c>
      <c r="E51" s="93">
        <v>19</v>
      </c>
      <c r="F51" s="93">
        <v>26</v>
      </c>
      <c r="G51" s="93">
        <v>24.9</v>
      </c>
      <c r="H51" s="93">
        <v>3.6</v>
      </c>
      <c r="I51" s="93">
        <v>0</v>
      </c>
      <c r="J51" s="93">
        <v>1</v>
      </c>
      <c r="K51" s="93">
        <v>0</v>
      </c>
      <c r="L51" s="93">
        <v>0</v>
      </c>
      <c r="M51" s="92">
        <v>0</v>
      </c>
      <c r="N51" s="93">
        <f t="shared" si="2"/>
        <v>76.5</v>
      </c>
      <c r="O51" s="50">
        <v>76.5</v>
      </c>
      <c r="P51" s="51">
        <f t="shared" si="3"/>
        <v>0</v>
      </c>
    </row>
    <row r="52" spans="1:18">
      <c r="A52" s="18"/>
      <c r="B52" s="32" t="s">
        <v>41</v>
      </c>
      <c r="C52" s="67">
        <v>0</v>
      </c>
      <c r="D52" s="64">
        <v>3.73</v>
      </c>
      <c r="E52" s="64">
        <v>13</v>
      </c>
      <c r="F52" s="64">
        <v>16.100000000000001</v>
      </c>
      <c r="G52" s="64">
        <v>14.29</v>
      </c>
      <c r="H52" s="64">
        <v>3.24</v>
      </c>
      <c r="I52" s="64">
        <v>0</v>
      </c>
      <c r="J52" s="64">
        <v>2</v>
      </c>
      <c r="K52" s="64">
        <v>0</v>
      </c>
      <c r="L52" s="64">
        <v>0</v>
      </c>
      <c r="M52" s="66">
        <v>0</v>
      </c>
      <c r="N52" s="64">
        <f t="shared" si="2"/>
        <v>52.36</v>
      </c>
      <c r="O52" s="50">
        <v>51.3</v>
      </c>
      <c r="P52" s="51">
        <f t="shared" si="3"/>
        <v>2.0662768031189129E-2</v>
      </c>
    </row>
    <row r="53" spans="1:18">
      <c r="A53" s="18"/>
      <c r="B53" s="32" t="s">
        <v>42</v>
      </c>
      <c r="C53" s="67">
        <v>0</v>
      </c>
      <c r="D53" s="64">
        <v>0</v>
      </c>
      <c r="E53" s="64">
        <v>12.7</v>
      </c>
      <c r="F53" s="64">
        <v>13.73</v>
      </c>
      <c r="G53" s="64">
        <v>16.07</v>
      </c>
      <c r="H53" s="64">
        <v>1</v>
      </c>
      <c r="I53" s="64">
        <v>1</v>
      </c>
      <c r="J53" s="64">
        <v>0</v>
      </c>
      <c r="K53" s="64">
        <v>0</v>
      </c>
      <c r="L53" s="64">
        <v>0</v>
      </c>
      <c r="M53" s="66">
        <v>0</v>
      </c>
      <c r="N53" s="64">
        <f t="shared" si="2"/>
        <v>44.5</v>
      </c>
      <c r="O53" s="50">
        <v>42.199999999999996</v>
      </c>
      <c r="P53" s="51">
        <f t="shared" si="3"/>
        <v>5.450236966824655E-2</v>
      </c>
    </row>
    <row r="54" spans="1:18">
      <c r="A54" s="18"/>
      <c r="B54" s="32" t="s">
        <v>43</v>
      </c>
      <c r="C54" s="96">
        <v>0</v>
      </c>
      <c r="D54" s="94">
        <v>0</v>
      </c>
      <c r="E54" s="94">
        <v>6</v>
      </c>
      <c r="F54" s="94">
        <v>17.010000000000002</v>
      </c>
      <c r="G54" s="94">
        <v>5</v>
      </c>
      <c r="H54" s="94">
        <v>1</v>
      </c>
      <c r="I54" s="94">
        <v>0</v>
      </c>
      <c r="J54" s="94">
        <v>0</v>
      </c>
      <c r="K54" s="94">
        <v>0</v>
      </c>
      <c r="L54" s="94">
        <v>0</v>
      </c>
      <c r="M54" s="95">
        <v>0</v>
      </c>
      <c r="N54" s="64">
        <f t="shared" si="2"/>
        <v>29.01</v>
      </c>
      <c r="O54" s="50">
        <v>34.19</v>
      </c>
      <c r="P54" s="51">
        <f t="shared" si="3"/>
        <v>-0.15150628838841756</v>
      </c>
    </row>
    <row r="55" spans="1:18" s="19" customFormat="1">
      <c r="A55" s="33" t="s">
        <v>44</v>
      </c>
      <c r="B55" s="34"/>
      <c r="C55" s="128">
        <f t="shared" ref="C55:N55" si="4">SUM(C4:C54)</f>
        <v>44.68</v>
      </c>
      <c r="D55" s="128">
        <f t="shared" si="4"/>
        <v>90.68</v>
      </c>
      <c r="E55" s="128">
        <f t="shared" si="4"/>
        <v>591.85</v>
      </c>
      <c r="F55" s="128">
        <f t="shared" si="4"/>
        <v>839.57</v>
      </c>
      <c r="G55" s="128">
        <f t="shared" si="4"/>
        <v>611.74000000000024</v>
      </c>
      <c r="H55" s="128">
        <f t="shared" si="4"/>
        <v>167.42999999999998</v>
      </c>
      <c r="I55" s="128">
        <f t="shared" si="4"/>
        <v>54.25</v>
      </c>
      <c r="J55" s="128">
        <f t="shared" si="4"/>
        <v>13.5</v>
      </c>
      <c r="K55" s="128">
        <f t="shared" si="4"/>
        <v>2</v>
      </c>
      <c r="L55" s="128">
        <f t="shared" si="4"/>
        <v>0</v>
      </c>
      <c r="M55" s="128">
        <f t="shared" si="4"/>
        <v>0</v>
      </c>
      <c r="N55" s="97">
        <f t="shared" si="4"/>
        <v>2415.7000000000007</v>
      </c>
      <c r="O55" s="50">
        <v>2383.2199999999998</v>
      </c>
      <c r="P55" s="51">
        <f t="shared" ref="P55:P68" si="5">(N55-O55)/O55</f>
        <v>1.3628620102215041E-2</v>
      </c>
    </row>
    <row r="56" spans="1:18">
      <c r="A56" s="18" t="s">
        <v>45</v>
      </c>
      <c r="B56" s="46" t="s">
        <v>78</v>
      </c>
      <c r="C56" s="90">
        <v>0</v>
      </c>
      <c r="D56" s="90">
        <v>0</v>
      </c>
      <c r="E56" s="90">
        <v>37.5</v>
      </c>
      <c r="F56" s="90">
        <v>23.1</v>
      </c>
      <c r="G56" s="90">
        <v>19</v>
      </c>
      <c r="H56" s="90">
        <v>7</v>
      </c>
      <c r="I56" s="90">
        <v>1</v>
      </c>
      <c r="J56" s="90">
        <v>0</v>
      </c>
      <c r="K56" s="90">
        <v>0</v>
      </c>
      <c r="L56" s="90">
        <v>0</v>
      </c>
      <c r="M56" s="90">
        <v>0</v>
      </c>
      <c r="N56" s="69">
        <f>SUM(C56:M56)</f>
        <v>87.6</v>
      </c>
      <c r="O56" s="50">
        <v>86.6</v>
      </c>
      <c r="P56" s="51">
        <f t="shared" si="5"/>
        <v>1.1547344110854504E-2</v>
      </c>
    </row>
    <row r="57" spans="1:18" s="19" customFormat="1">
      <c r="A57" s="33" t="s">
        <v>46</v>
      </c>
      <c r="B57" s="34"/>
      <c r="C57" s="106">
        <f t="shared" ref="C57:N57" si="6">C56</f>
        <v>0</v>
      </c>
      <c r="D57" s="130">
        <f t="shared" si="6"/>
        <v>0</v>
      </c>
      <c r="E57" s="106">
        <f t="shared" si="6"/>
        <v>37.5</v>
      </c>
      <c r="F57" s="106">
        <f t="shared" si="6"/>
        <v>23.1</v>
      </c>
      <c r="G57" s="106">
        <f t="shared" si="6"/>
        <v>19</v>
      </c>
      <c r="H57" s="106">
        <f t="shared" si="6"/>
        <v>7</v>
      </c>
      <c r="I57" s="106">
        <f t="shared" si="6"/>
        <v>1</v>
      </c>
      <c r="J57" s="106">
        <f t="shared" si="6"/>
        <v>0</v>
      </c>
      <c r="K57" s="106">
        <f t="shared" si="6"/>
        <v>0</v>
      </c>
      <c r="L57" s="106">
        <f t="shared" si="6"/>
        <v>0</v>
      </c>
      <c r="M57" s="106">
        <f t="shared" si="6"/>
        <v>0</v>
      </c>
      <c r="N57" s="117">
        <f t="shared" si="6"/>
        <v>87.6</v>
      </c>
      <c r="O57" s="50">
        <v>86.6</v>
      </c>
      <c r="P57" s="51">
        <f t="shared" si="5"/>
        <v>1.1547344110854504E-2</v>
      </c>
    </row>
    <row r="58" spans="1:18">
      <c r="A58" s="18" t="s">
        <v>47</v>
      </c>
      <c r="B58" s="32" t="s">
        <v>48</v>
      </c>
      <c r="C58" s="69">
        <v>0</v>
      </c>
      <c r="D58" s="90">
        <v>0</v>
      </c>
      <c r="E58" s="90">
        <v>8.9700000000000006</v>
      </c>
      <c r="F58" s="90">
        <v>7.97</v>
      </c>
      <c r="G58" s="90">
        <v>5.14</v>
      </c>
      <c r="H58" s="90">
        <v>0</v>
      </c>
      <c r="I58" s="90">
        <v>0.8</v>
      </c>
      <c r="J58" s="90">
        <v>0</v>
      </c>
      <c r="K58" s="90">
        <v>0</v>
      </c>
      <c r="L58" s="90">
        <v>0</v>
      </c>
      <c r="M58" s="90">
        <v>0</v>
      </c>
      <c r="N58" s="118">
        <f>SUM(C58:M58)</f>
        <v>22.880000000000003</v>
      </c>
      <c r="O58" s="116">
        <v>20.98</v>
      </c>
      <c r="P58" s="51">
        <f t="shared" si="5"/>
        <v>9.0562440419447193E-2</v>
      </c>
    </row>
    <row r="59" spans="1:18">
      <c r="A59" s="18"/>
      <c r="B59" s="32" t="s">
        <v>96</v>
      </c>
      <c r="C59" s="67">
        <v>0</v>
      </c>
      <c r="D59" s="64">
        <v>0.52</v>
      </c>
      <c r="E59" s="64">
        <v>30.3</v>
      </c>
      <c r="F59" s="64">
        <v>47.75</v>
      </c>
      <c r="G59" s="64">
        <v>19.07</v>
      </c>
      <c r="H59" s="64">
        <v>4</v>
      </c>
      <c r="I59" s="64">
        <v>1</v>
      </c>
      <c r="J59" s="64">
        <v>0</v>
      </c>
      <c r="K59" s="64">
        <v>0</v>
      </c>
      <c r="L59" s="64">
        <v>0</v>
      </c>
      <c r="M59" s="64">
        <v>0</v>
      </c>
      <c r="N59" s="119">
        <f>SUM(C59:M59)</f>
        <v>102.63999999999999</v>
      </c>
      <c r="O59" s="116">
        <v>111.52000000000001</v>
      </c>
      <c r="P59" s="51">
        <f>(N59-O59)/O59</f>
        <v>-7.9626972740315841E-2</v>
      </c>
    </row>
    <row r="60" spans="1:18">
      <c r="A60" s="18"/>
      <c r="B60" s="32" t="s">
        <v>49</v>
      </c>
      <c r="C60" s="67">
        <v>0</v>
      </c>
      <c r="D60" s="64">
        <v>1.8</v>
      </c>
      <c r="E60" s="64">
        <v>3</v>
      </c>
      <c r="F60" s="64">
        <v>8.6999999999999993</v>
      </c>
      <c r="G60" s="64">
        <v>3</v>
      </c>
      <c r="H60" s="64">
        <v>0</v>
      </c>
      <c r="I60" s="64">
        <v>1</v>
      </c>
      <c r="J60" s="64">
        <v>0</v>
      </c>
      <c r="K60" s="64">
        <v>0</v>
      </c>
      <c r="L60" s="64">
        <v>0</v>
      </c>
      <c r="M60" s="64">
        <v>0</v>
      </c>
      <c r="N60" s="119">
        <f>SUM(C60:M60)</f>
        <v>17.5</v>
      </c>
      <c r="O60" s="116">
        <v>17.52</v>
      </c>
      <c r="P60" s="51">
        <f t="shared" si="5"/>
        <v>-1.1415525114155008E-3</v>
      </c>
    </row>
    <row r="61" spans="1:18">
      <c r="A61" s="18"/>
      <c r="B61" s="32" t="s">
        <v>50</v>
      </c>
      <c r="C61" s="67">
        <v>0</v>
      </c>
      <c r="D61" s="64">
        <v>0</v>
      </c>
      <c r="E61" s="64">
        <v>18.8</v>
      </c>
      <c r="F61" s="64">
        <v>23.25</v>
      </c>
      <c r="G61" s="64">
        <v>17.8</v>
      </c>
      <c r="H61" s="64">
        <v>0</v>
      </c>
      <c r="I61" s="64">
        <v>2</v>
      </c>
      <c r="J61" s="64">
        <v>0</v>
      </c>
      <c r="K61" s="64">
        <v>0</v>
      </c>
      <c r="L61" s="64">
        <v>0</v>
      </c>
      <c r="M61" s="64">
        <v>0</v>
      </c>
      <c r="N61" s="119">
        <f>SUM(C61:M61)</f>
        <v>61.849999999999994</v>
      </c>
      <c r="O61" s="116">
        <v>62.349999999999994</v>
      </c>
      <c r="P61" s="51">
        <f t="shared" si="5"/>
        <v>-8.0192461908580592E-3</v>
      </c>
    </row>
    <row r="62" spans="1:18">
      <c r="A62" s="18"/>
      <c r="B62" s="32" t="s">
        <v>51</v>
      </c>
      <c r="C62" s="96">
        <v>0</v>
      </c>
      <c r="D62" s="94">
        <v>2</v>
      </c>
      <c r="E62" s="94">
        <v>6.4</v>
      </c>
      <c r="F62" s="94">
        <v>7.6</v>
      </c>
      <c r="G62" s="94">
        <v>10.6</v>
      </c>
      <c r="H62" s="94">
        <v>2</v>
      </c>
      <c r="I62" s="94">
        <v>1</v>
      </c>
      <c r="J62" s="94">
        <v>0</v>
      </c>
      <c r="K62" s="94">
        <v>0</v>
      </c>
      <c r="L62" s="94">
        <v>0</v>
      </c>
      <c r="M62" s="94">
        <v>0</v>
      </c>
      <c r="N62" s="120">
        <f>SUM(C62:M62)</f>
        <v>29.6</v>
      </c>
      <c r="O62" s="116">
        <v>28</v>
      </c>
      <c r="P62" s="51">
        <f t="shared" si="5"/>
        <v>5.7142857142857197E-2</v>
      </c>
    </row>
    <row r="63" spans="1:18" s="19" customFormat="1">
      <c r="A63" s="33" t="s">
        <v>52</v>
      </c>
      <c r="B63" s="34"/>
      <c r="C63" s="131">
        <f t="shared" ref="C63:N63" si="7">SUM(C58:C62)</f>
        <v>0</v>
      </c>
      <c r="D63" s="131">
        <f t="shared" si="7"/>
        <v>4.32</v>
      </c>
      <c r="E63" s="131">
        <f t="shared" si="7"/>
        <v>67.470000000000013</v>
      </c>
      <c r="F63" s="131">
        <f t="shared" si="7"/>
        <v>95.27</v>
      </c>
      <c r="G63" s="131">
        <f t="shared" si="7"/>
        <v>55.610000000000007</v>
      </c>
      <c r="H63" s="131">
        <f t="shared" si="7"/>
        <v>6</v>
      </c>
      <c r="I63" s="131">
        <f t="shared" si="7"/>
        <v>5.8</v>
      </c>
      <c r="J63" s="131">
        <f t="shared" si="7"/>
        <v>0</v>
      </c>
      <c r="K63" s="131">
        <f t="shared" si="7"/>
        <v>0</v>
      </c>
      <c r="L63" s="131">
        <f t="shared" si="7"/>
        <v>0</v>
      </c>
      <c r="M63" s="131">
        <f t="shared" si="7"/>
        <v>0</v>
      </c>
      <c r="N63" s="128">
        <f t="shared" si="7"/>
        <v>234.46999999999997</v>
      </c>
      <c r="O63" s="50">
        <v>240.37</v>
      </c>
      <c r="P63" s="51">
        <f t="shared" si="5"/>
        <v>-2.4545492365935992E-2</v>
      </c>
      <c r="R63" s="87"/>
    </row>
    <row r="64" spans="1:18">
      <c r="A64" s="18" t="s">
        <v>53</v>
      </c>
      <c r="B64" s="32" t="s">
        <v>80</v>
      </c>
      <c r="C64" s="69">
        <v>0</v>
      </c>
      <c r="D64" s="90">
        <v>0</v>
      </c>
      <c r="E64" s="90">
        <v>8</v>
      </c>
      <c r="F64" s="90">
        <v>11</v>
      </c>
      <c r="G64" s="90">
        <v>9.8000000000000007</v>
      </c>
      <c r="H64" s="90">
        <v>2</v>
      </c>
      <c r="I64" s="90">
        <v>1</v>
      </c>
      <c r="J64" s="90">
        <v>0</v>
      </c>
      <c r="K64" s="90">
        <v>0</v>
      </c>
      <c r="L64" s="90">
        <v>0</v>
      </c>
      <c r="M64" s="71">
        <v>0</v>
      </c>
      <c r="N64" s="90">
        <f>SUM(C64:M64)</f>
        <v>31.8</v>
      </c>
      <c r="O64" s="50">
        <v>32.1</v>
      </c>
      <c r="P64" s="51">
        <f t="shared" si="5"/>
        <v>-9.3457943925233863E-3</v>
      </c>
    </row>
    <row r="65" spans="1:18">
      <c r="A65" s="18"/>
      <c r="B65" s="32" t="s">
        <v>77</v>
      </c>
      <c r="C65" s="67">
        <v>0</v>
      </c>
      <c r="D65" s="64">
        <v>1</v>
      </c>
      <c r="E65" s="64">
        <v>3</v>
      </c>
      <c r="F65" s="64">
        <v>12.16</v>
      </c>
      <c r="G65" s="64">
        <v>7.74</v>
      </c>
      <c r="H65" s="64">
        <v>6.6</v>
      </c>
      <c r="I65" s="64">
        <v>1</v>
      </c>
      <c r="J65" s="64">
        <v>0</v>
      </c>
      <c r="K65" s="64">
        <v>0</v>
      </c>
      <c r="L65" s="64">
        <v>0</v>
      </c>
      <c r="M65" s="66">
        <v>0</v>
      </c>
      <c r="N65" s="64">
        <f>SUM(C65:M65)</f>
        <v>31.5</v>
      </c>
      <c r="O65" s="50">
        <v>35.56</v>
      </c>
      <c r="P65" s="51">
        <f t="shared" si="5"/>
        <v>-0.11417322834645675</v>
      </c>
    </row>
    <row r="66" spans="1:18">
      <c r="A66" s="18"/>
      <c r="B66" s="32" t="s">
        <v>54</v>
      </c>
      <c r="C66" s="96">
        <v>0</v>
      </c>
      <c r="D66" s="94">
        <v>1</v>
      </c>
      <c r="E66" s="94">
        <v>24</v>
      </c>
      <c r="F66" s="94">
        <v>21.24</v>
      </c>
      <c r="G66" s="94">
        <v>26.88</v>
      </c>
      <c r="H66" s="94">
        <v>6.6</v>
      </c>
      <c r="I66" s="94">
        <v>1</v>
      </c>
      <c r="J66" s="94">
        <v>0</v>
      </c>
      <c r="K66" s="94">
        <v>0</v>
      </c>
      <c r="L66" s="94">
        <v>0</v>
      </c>
      <c r="M66" s="95">
        <v>0</v>
      </c>
      <c r="N66" s="64">
        <f>SUM(C66:M66)</f>
        <v>80.719999999999985</v>
      </c>
      <c r="O66" s="50">
        <v>74.47999999999999</v>
      </c>
      <c r="P66" s="51">
        <f t="shared" si="5"/>
        <v>8.3780880773361918E-2</v>
      </c>
    </row>
    <row r="67" spans="1:18" s="1" customFormat="1">
      <c r="A67" s="33" t="s">
        <v>55</v>
      </c>
      <c r="B67" s="34"/>
      <c r="C67" s="132">
        <f t="shared" ref="C67:N67" si="8">SUM(C64:C66)</f>
        <v>0</v>
      </c>
      <c r="D67" s="132">
        <f t="shared" si="8"/>
        <v>2</v>
      </c>
      <c r="E67" s="132">
        <f t="shared" si="8"/>
        <v>35</v>
      </c>
      <c r="F67" s="132">
        <f t="shared" si="8"/>
        <v>44.4</v>
      </c>
      <c r="G67" s="132">
        <f t="shared" si="8"/>
        <v>44.42</v>
      </c>
      <c r="H67" s="132">
        <f t="shared" si="8"/>
        <v>15.2</v>
      </c>
      <c r="I67" s="132">
        <f t="shared" si="8"/>
        <v>3</v>
      </c>
      <c r="J67" s="132">
        <f t="shared" si="8"/>
        <v>0</v>
      </c>
      <c r="K67" s="132">
        <f t="shared" si="8"/>
        <v>0</v>
      </c>
      <c r="L67" s="132">
        <f t="shared" si="8"/>
        <v>0</v>
      </c>
      <c r="M67" s="132">
        <f t="shared" si="8"/>
        <v>0</v>
      </c>
      <c r="N67" s="33">
        <f t="shared" si="8"/>
        <v>144.01999999999998</v>
      </c>
      <c r="O67" s="50">
        <v>142.13999999999999</v>
      </c>
      <c r="P67" s="51">
        <f t="shared" si="5"/>
        <v>1.3226396510482592E-2</v>
      </c>
      <c r="R67" s="19"/>
    </row>
    <row r="68" spans="1:18" s="1" customFormat="1">
      <c r="A68" s="33" t="s">
        <v>56</v>
      </c>
      <c r="B68" s="34"/>
      <c r="C68" s="129">
        <f t="shared" ref="C68:N68" si="9">C55+C57+C63+C67</f>
        <v>44.68</v>
      </c>
      <c r="D68" s="129">
        <f t="shared" si="9"/>
        <v>97</v>
      </c>
      <c r="E68" s="129">
        <f t="shared" si="9"/>
        <v>731.82</v>
      </c>
      <c r="F68" s="129">
        <f t="shared" si="9"/>
        <v>1002.34</v>
      </c>
      <c r="G68" s="129">
        <f t="shared" si="9"/>
        <v>730.77000000000021</v>
      </c>
      <c r="H68" s="129">
        <f t="shared" si="9"/>
        <v>195.62999999999997</v>
      </c>
      <c r="I68" s="129">
        <f t="shared" si="9"/>
        <v>64.05</v>
      </c>
      <c r="J68" s="129">
        <f t="shared" si="9"/>
        <v>13.5</v>
      </c>
      <c r="K68" s="129">
        <f t="shared" si="9"/>
        <v>2</v>
      </c>
      <c r="L68" s="129">
        <f t="shared" si="9"/>
        <v>0</v>
      </c>
      <c r="M68" s="129">
        <f t="shared" si="9"/>
        <v>0</v>
      </c>
      <c r="N68" s="55">
        <f t="shared" si="9"/>
        <v>2881.7900000000004</v>
      </c>
      <c r="O68" s="53">
        <v>2852.3299999999995</v>
      </c>
      <c r="P68" s="54">
        <f t="shared" si="5"/>
        <v>1.0328398186745906E-2</v>
      </c>
      <c r="R68" s="19"/>
    </row>
    <row r="69" spans="1:18" s="2" customFormat="1">
      <c r="A69" s="16"/>
      <c r="B69" s="1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91"/>
      <c r="O69" s="10"/>
      <c r="P69" s="10"/>
    </row>
    <row r="70" spans="1:18">
      <c r="N70" s="7"/>
    </row>
    <row r="72" spans="1:18">
      <c r="E72" s="7"/>
    </row>
  </sheetData>
  <sortState ref="B138:P187">
    <sortCondition ref="B138:B187"/>
  </sortState>
  <printOptions gridLines="1"/>
  <pageMargins left="0.25" right="0.25" top="0.75" bottom="0.75" header="0.3" footer="0.3"/>
  <pageSetup paperSize="9" scale="83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70" zoomScaleNormal="70"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E70" sqref="E70"/>
    </sheetView>
  </sheetViews>
  <sheetFormatPr defaultRowHeight="15"/>
  <cols>
    <col min="1" max="1" width="11.140625" customWidth="1"/>
    <col min="2" max="2" width="72.85546875" customWidth="1"/>
    <col min="3" max="3" width="6.7109375" customWidth="1"/>
    <col min="4" max="4" width="9" customWidth="1"/>
    <col min="5" max="5" width="8.7109375" customWidth="1"/>
    <col min="6" max="13" width="6.7109375" customWidth="1"/>
    <col min="14" max="14" width="10.7109375" customWidth="1"/>
    <col min="16" max="16" width="11.42578125" style="2" customWidth="1"/>
    <col min="17" max="17" width="12.5703125" customWidth="1"/>
    <col min="18" max="18" width="13.42578125" style="5" customWidth="1"/>
    <col min="19" max="19" width="11.85546875" style="5" customWidth="1"/>
  </cols>
  <sheetData>
    <row r="1" spans="1:19" ht="26.25">
      <c r="A1" s="100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6"/>
      <c r="Q1" s="9"/>
    </row>
    <row r="2" spans="1:19" s="1" customFormat="1" ht="18.75">
      <c r="A2" s="22" t="s">
        <v>58</v>
      </c>
      <c r="B2" s="8"/>
      <c r="C2" s="29" t="s">
        <v>103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59"/>
      <c r="O2" s="8"/>
      <c r="P2" s="17"/>
      <c r="Q2" s="8"/>
      <c r="R2" s="75"/>
      <c r="S2" s="75"/>
    </row>
    <row r="3" spans="1:19" s="41" customFormat="1" ht="45">
      <c r="A3" s="41" t="s">
        <v>3</v>
      </c>
      <c r="B3" s="19" t="s">
        <v>4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 t="s">
        <v>5</v>
      </c>
      <c r="I3" s="23" t="s">
        <v>6</v>
      </c>
      <c r="J3" s="23" t="s">
        <v>7</v>
      </c>
      <c r="K3" s="23" t="s">
        <v>57</v>
      </c>
      <c r="L3" s="23">
        <v>9</v>
      </c>
      <c r="M3" s="23" t="s">
        <v>8</v>
      </c>
      <c r="N3" s="41" t="s">
        <v>59</v>
      </c>
      <c r="O3" s="41" t="s">
        <v>60</v>
      </c>
      <c r="P3" s="60" t="s">
        <v>75</v>
      </c>
      <c r="Q3" s="41" t="s">
        <v>71</v>
      </c>
      <c r="R3" s="76" t="s">
        <v>74</v>
      </c>
      <c r="S3" s="76" t="s">
        <v>76</v>
      </c>
    </row>
    <row r="4" spans="1:19">
      <c r="A4" s="18" t="s">
        <v>10</v>
      </c>
      <c r="B4" s="31" t="s">
        <v>91</v>
      </c>
      <c r="C4" s="69">
        <v>0.95</v>
      </c>
      <c r="D4" s="90">
        <v>0</v>
      </c>
      <c r="E4" s="90">
        <v>0.5</v>
      </c>
      <c r="F4" s="90">
        <v>0</v>
      </c>
      <c r="G4" s="90">
        <v>0</v>
      </c>
      <c r="H4" s="90">
        <v>0</v>
      </c>
      <c r="I4" s="90">
        <v>0</v>
      </c>
      <c r="J4" s="90">
        <v>0</v>
      </c>
      <c r="K4" s="90">
        <v>0</v>
      </c>
      <c r="L4" s="90">
        <v>0</v>
      </c>
      <c r="M4" s="71">
        <v>0</v>
      </c>
      <c r="N4" s="90">
        <f t="shared" ref="N4:N34" si="0">SUM(C4:M4)</f>
        <v>1.45</v>
      </c>
      <c r="O4" s="42">
        <f>'2. Total Workforce (WTE)'!N4</f>
        <v>33.32</v>
      </c>
      <c r="P4" s="62">
        <f t="shared" ref="P4:P34" si="1">N4/O4</f>
        <v>4.351740696278511E-2</v>
      </c>
      <c r="Q4" s="43">
        <f t="shared" ref="Q4:Q35" si="2">RANK(P4,P$4:P$54,0)</f>
        <v>28</v>
      </c>
      <c r="R4" s="5">
        <v>0.5</v>
      </c>
      <c r="S4" s="4">
        <f t="shared" ref="S4:S35" si="3">R4/O4</f>
        <v>1.5006002400960384E-2</v>
      </c>
    </row>
    <row r="5" spans="1:19">
      <c r="A5" s="18"/>
      <c r="B5" s="32" t="s">
        <v>82</v>
      </c>
      <c r="C5" s="67">
        <v>0</v>
      </c>
      <c r="D5" s="64">
        <v>0</v>
      </c>
      <c r="E5" s="64">
        <v>1</v>
      </c>
      <c r="F5" s="64">
        <v>0.2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6">
        <v>0</v>
      </c>
      <c r="N5" s="64">
        <f t="shared" si="0"/>
        <v>1.2</v>
      </c>
      <c r="O5" s="39">
        <f>'2. Total Workforce (WTE)'!N5</f>
        <v>31.96</v>
      </c>
      <c r="P5" s="63">
        <f t="shared" si="1"/>
        <v>3.7546933667083851E-2</v>
      </c>
      <c r="Q5" s="40">
        <f t="shared" si="2"/>
        <v>29</v>
      </c>
      <c r="R5" s="5">
        <v>0</v>
      </c>
      <c r="S5" s="4">
        <f t="shared" si="3"/>
        <v>0</v>
      </c>
    </row>
    <row r="6" spans="1:19">
      <c r="A6" s="18"/>
      <c r="B6" s="32" t="s">
        <v>11</v>
      </c>
      <c r="C6" s="67">
        <v>0</v>
      </c>
      <c r="D6" s="64">
        <v>0</v>
      </c>
      <c r="E6" s="64">
        <v>1.7</v>
      </c>
      <c r="F6" s="64">
        <v>1.33</v>
      </c>
      <c r="G6" s="64">
        <v>0.02</v>
      </c>
      <c r="H6" s="64">
        <v>0.39</v>
      </c>
      <c r="I6" s="64">
        <v>0</v>
      </c>
      <c r="J6" s="64">
        <v>0</v>
      </c>
      <c r="K6" s="64">
        <v>0</v>
      </c>
      <c r="L6" s="64">
        <v>0</v>
      </c>
      <c r="M6" s="66">
        <v>0</v>
      </c>
      <c r="N6" s="64">
        <f t="shared" si="0"/>
        <v>3.4400000000000004</v>
      </c>
      <c r="O6" s="39">
        <f>'2. Total Workforce (WTE)'!N6</f>
        <v>44.4</v>
      </c>
      <c r="P6" s="63">
        <f t="shared" si="1"/>
        <v>7.7477477477477491E-2</v>
      </c>
      <c r="Q6" s="40">
        <f t="shared" si="2"/>
        <v>18</v>
      </c>
      <c r="R6" s="5">
        <v>3.4400000000000004</v>
      </c>
      <c r="S6" s="4">
        <f t="shared" si="3"/>
        <v>7.7477477477477491E-2</v>
      </c>
    </row>
    <row r="7" spans="1:19">
      <c r="A7" s="18"/>
      <c r="B7" s="32" t="s">
        <v>12</v>
      </c>
      <c r="C7" s="67">
        <v>0</v>
      </c>
      <c r="D7" s="64">
        <v>0</v>
      </c>
      <c r="E7" s="64">
        <v>1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6">
        <v>0</v>
      </c>
      <c r="N7" s="64">
        <f t="shared" si="0"/>
        <v>1</v>
      </c>
      <c r="O7" s="39">
        <f>'2. Total Workforce (WTE)'!N7</f>
        <v>62.699999999999996</v>
      </c>
      <c r="P7" s="63">
        <f t="shared" si="1"/>
        <v>1.5948963317384372E-2</v>
      </c>
      <c r="Q7" s="40">
        <f t="shared" si="2"/>
        <v>39</v>
      </c>
      <c r="R7" s="5">
        <v>0</v>
      </c>
      <c r="S7" s="4">
        <f t="shared" si="3"/>
        <v>0</v>
      </c>
    </row>
    <row r="8" spans="1:19">
      <c r="A8" s="18"/>
      <c r="B8" s="32" t="s">
        <v>13</v>
      </c>
      <c r="C8" s="67">
        <v>0</v>
      </c>
      <c r="D8" s="64">
        <v>0.2</v>
      </c>
      <c r="E8" s="64">
        <v>0</v>
      </c>
      <c r="F8" s="64">
        <v>0.2</v>
      </c>
      <c r="G8" s="64">
        <v>0.33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6">
        <v>0</v>
      </c>
      <c r="N8" s="64">
        <f t="shared" si="0"/>
        <v>0.73</v>
      </c>
      <c r="O8" s="39">
        <f>'2. Total Workforce (WTE)'!N8</f>
        <v>35.600000000000009</v>
      </c>
      <c r="P8" s="63">
        <f t="shared" si="1"/>
        <v>2.0505617977528083E-2</v>
      </c>
      <c r="Q8" s="40">
        <f t="shared" si="2"/>
        <v>37</v>
      </c>
      <c r="R8" s="5">
        <v>0.53</v>
      </c>
      <c r="S8" s="4">
        <f t="shared" si="3"/>
        <v>1.4887640449438199E-2</v>
      </c>
    </row>
    <row r="9" spans="1:19">
      <c r="A9" s="18"/>
      <c r="B9" s="32" t="s">
        <v>14</v>
      </c>
      <c r="C9" s="67">
        <v>0</v>
      </c>
      <c r="D9" s="64">
        <v>0.7</v>
      </c>
      <c r="E9" s="64">
        <v>0.4</v>
      </c>
      <c r="F9" s="64">
        <v>0</v>
      </c>
      <c r="G9" s="64">
        <v>0.31</v>
      </c>
      <c r="H9" s="64">
        <v>1</v>
      </c>
      <c r="I9" s="64">
        <v>0</v>
      </c>
      <c r="J9" s="64">
        <v>0</v>
      </c>
      <c r="K9" s="64">
        <v>0</v>
      </c>
      <c r="L9" s="64">
        <v>0</v>
      </c>
      <c r="M9" s="66">
        <v>0</v>
      </c>
      <c r="N9" s="64">
        <f t="shared" si="0"/>
        <v>2.41</v>
      </c>
      <c r="O9" s="39">
        <f>'2. Total Workforce (WTE)'!N9</f>
        <v>42.27</v>
      </c>
      <c r="P9" s="63">
        <f t="shared" si="1"/>
        <v>5.7014431038561623E-2</v>
      </c>
      <c r="Q9" s="40">
        <f t="shared" si="2"/>
        <v>23</v>
      </c>
      <c r="R9" s="5">
        <v>2.41</v>
      </c>
      <c r="S9" s="4">
        <f t="shared" si="3"/>
        <v>5.7014431038561623E-2</v>
      </c>
    </row>
    <row r="10" spans="1:19">
      <c r="A10" s="18"/>
      <c r="B10" s="61" t="s">
        <v>15</v>
      </c>
      <c r="C10" s="67">
        <v>0</v>
      </c>
      <c r="D10" s="64">
        <v>0</v>
      </c>
      <c r="E10" s="64">
        <v>1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6">
        <v>0</v>
      </c>
      <c r="N10" s="64">
        <f t="shared" si="0"/>
        <v>1</v>
      </c>
      <c r="O10" s="39">
        <f>'2. Total Workforce (WTE)'!N10</f>
        <v>51.28</v>
      </c>
      <c r="P10" s="65">
        <f t="shared" si="1"/>
        <v>1.9500780031201249E-2</v>
      </c>
      <c r="Q10" s="66">
        <f t="shared" si="2"/>
        <v>38</v>
      </c>
      <c r="R10" s="5">
        <v>1</v>
      </c>
      <c r="S10" s="4">
        <f t="shared" si="3"/>
        <v>1.9500780031201249E-2</v>
      </c>
    </row>
    <row r="11" spans="1:19">
      <c r="A11" s="18"/>
      <c r="B11" s="32" t="s">
        <v>16</v>
      </c>
      <c r="C11" s="67">
        <v>0</v>
      </c>
      <c r="D11" s="64">
        <v>0</v>
      </c>
      <c r="E11" s="64">
        <v>1</v>
      </c>
      <c r="F11" s="64">
        <v>1.68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6">
        <v>0</v>
      </c>
      <c r="N11" s="64">
        <f t="shared" si="0"/>
        <v>2.6799999999999997</v>
      </c>
      <c r="O11" s="39">
        <f>'2. Total Workforce (WTE)'!N11</f>
        <v>46.730000000000004</v>
      </c>
      <c r="P11" s="63">
        <f t="shared" si="1"/>
        <v>5.7350738283757745E-2</v>
      </c>
      <c r="Q11" s="40">
        <f t="shared" si="2"/>
        <v>22</v>
      </c>
      <c r="R11" s="5">
        <v>1</v>
      </c>
      <c r="S11" s="4">
        <f t="shared" si="3"/>
        <v>2.1399529210357371E-2</v>
      </c>
    </row>
    <row r="12" spans="1:19" s="6" customFormat="1">
      <c r="A12" s="38"/>
      <c r="B12" s="32" t="s">
        <v>66</v>
      </c>
      <c r="C12" s="67">
        <v>0</v>
      </c>
      <c r="D12" s="64">
        <v>0</v>
      </c>
      <c r="E12" s="64">
        <v>8</v>
      </c>
      <c r="F12" s="64">
        <v>1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6">
        <v>0</v>
      </c>
      <c r="N12" s="64">
        <f t="shared" si="0"/>
        <v>9</v>
      </c>
      <c r="O12" s="39">
        <f>'2. Total Workforce (WTE)'!N12</f>
        <v>79.3</v>
      </c>
      <c r="P12" s="63">
        <f t="shared" si="1"/>
        <v>0.11349306431273645</v>
      </c>
      <c r="Q12" s="40">
        <f t="shared" si="2"/>
        <v>9</v>
      </c>
      <c r="R12" s="5">
        <v>0</v>
      </c>
      <c r="S12" s="4">
        <f t="shared" si="3"/>
        <v>0</v>
      </c>
    </row>
    <row r="13" spans="1:19" s="6" customFormat="1">
      <c r="A13" s="38"/>
      <c r="B13" s="32" t="s">
        <v>107</v>
      </c>
      <c r="C13" s="67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6">
        <v>0</v>
      </c>
      <c r="N13" s="64">
        <f t="shared" si="0"/>
        <v>0</v>
      </c>
      <c r="O13" s="39">
        <f>'2. Total Workforce (WTE)'!N13</f>
        <v>2</v>
      </c>
      <c r="P13" s="63">
        <f t="shared" si="1"/>
        <v>0</v>
      </c>
      <c r="Q13" s="40">
        <f t="shared" si="2"/>
        <v>40</v>
      </c>
      <c r="R13" s="5">
        <v>0</v>
      </c>
      <c r="S13" s="4">
        <f t="shared" si="3"/>
        <v>0</v>
      </c>
    </row>
    <row r="14" spans="1:19">
      <c r="A14" s="18"/>
      <c r="B14" s="32" t="s">
        <v>17</v>
      </c>
      <c r="C14" s="67">
        <v>0</v>
      </c>
      <c r="D14" s="64">
        <v>0</v>
      </c>
      <c r="E14" s="64">
        <v>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6">
        <v>0</v>
      </c>
      <c r="N14" s="64">
        <f t="shared" si="0"/>
        <v>2</v>
      </c>
      <c r="O14" s="39">
        <f>'2. Total Workforce (WTE)'!N14</f>
        <v>45.6</v>
      </c>
      <c r="P14" s="63">
        <f t="shared" si="1"/>
        <v>4.3859649122807015E-2</v>
      </c>
      <c r="Q14" s="40">
        <f t="shared" si="2"/>
        <v>27</v>
      </c>
      <c r="R14" s="5">
        <v>1</v>
      </c>
      <c r="S14" s="4">
        <f t="shared" si="3"/>
        <v>2.1929824561403508E-2</v>
      </c>
    </row>
    <row r="15" spans="1:19">
      <c r="A15" s="18"/>
      <c r="B15" s="32" t="s">
        <v>18</v>
      </c>
      <c r="C15" s="67">
        <v>0</v>
      </c>
      <c r="D15" s="64">
        <v>0</v>
      </c>
      <c r="E15" s="64">
        <v>1</v>
      </c>
      <c r="F15" s="64">
        <v>3</v>
      </c>
      <c r="G15" s="64">
        <v>3.4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6">
        <v>0</v>
      </c>
      <c r="N15" s="64">
        <f t="shared" si="0"/>
        <v>7.4</v>
      </c>
      <c r="O15" s="39">
        <f>'2. Total Workforce (WTE)'!N15</f>
        <v>51</v>
      </c>
      <c r="P15" s="63">
        <f t="shared" si="1"/>
        <v>0.14509803921568629</v>
      </c>
      <c r="Q15" s="40">
        <f t="shared" si="2"/>
        <v>6</v>
      </c>
      <c r="R15" s="5">
        <v>1.4</v>
      </c>
      <c r="S15" s="4">
        <f t="shared" si="3"/>
        <v>2.7450980392156862E-2</v>
      </c>
    </row>
    <row r="16" spans="1:19">
      <c r="A16" s="18"/>
      <c r="B16" s="32" t="s">
        <v>19</v>
      </c>
      <c r="C16" s="67">
        <v>0</v>
      </c>
      <c r="D16" s="64">
        <v>0.8</v>
      </c>
      <c r="E16" s="64">
        <v>5.8</v>
      </c>
      <c r="F16" s="64">
        <v>2.2999999999999998</v>
      </c>
      <c r="G16" s="64">
        <v>1.6</v>
      </c>
      <c r="H16" s="64">
        <v>1.2</v>
      </c>
      <c r="I16" s="64">
        <v>0</v>
      </c>
      <c r="J16" s="64">
        <v>0</v>
      </c>
      <c r="K16" s="64">
        <v>0</v>
      </c>
      <c r="L16" s="64">
        <v>0</v>
      </c>
      <c r="M16" s="66">
        <v>0</v>
      </c>
      <c r="N16" s="64">
        <f t="shared" si="0"/>
        <v>11.699999999999998</v>
      </c>
      <c r="O16" s="39">
        <f>'2. Total Workforce (WTE)'!N16</f>
        <v>65.55</v>
      </c>
      <c r="P16" s="63">
        <f t="shared" si="1"/>
        <v>0.17848970251716245</v>
      </c>
      <c r="Q16" s="40">
        <f t="shared" si="2"/>
        <v>4</v>
      </c>
      <c r="R16" s="5">
        <v>5.0000000000000009</v>
      </c>
      <c r="S16" s="4">
        <f t="shared" si="3"/>
        <v>7.6277650648360049E-2</v>
      </c>
    </row>
    <row r="17" spans="1:19">
      <c r="A17" s="18"/>
      <c r="B17" s="32" t="s">
        <v>20</v>
      </c>
      <c r="C17" s="67">
        <v>0</v>
      </c>
      <c r="D17" s="64">
        <v>0</v>
      </c>
      <c r="E17" s="64">
        <v>0</v>
      </c>
      <c r="F17" s="64">
        <v>0</v>
      </c>
      <c r="G17" s="64">
        <v>2.5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6">
        <v>0</v>
      </c>
      <c r="N17" s="64">
        <f t="shared" si="0"/>
        <v>2.5</v>
      </c>
      <c r="O17" s="39">
        <f>'2. Total Workforce (WTE)'!N17</f>
        <v>87.6</v>
      </c>
      <c r="P17" s="63">
        <f t="shared" si="1"/>
        <v>2.853881278538813E-2</v>
      </c>
      <c r="Q17" s="40">
        <f t="shared" si="2"/>
        <v>34</v>
      </c>
      <c r="R17" s="5">
        <v>3.5</v>
      </c>
      <c r="S17" s="4">
        <f t="shared" si="3"/>
        <v>3.9954337899543384E-2</v>
      </c>
    </row>
    <row r="18" spans="1:19">
      <c r="A18" s="18"/>
      <c r="B18" s="32" t="s">
        <v>21</v>
      </c>
      <c r="C18" s="67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6">
        <v>0</v>
      </c>
      <c r="N18" s="64">
        <f t="shared" si="0"/>
        <v>0</v>
      </c>
      <c r="O18" s="39">
        <f>'2. Total Workforce (WTE)'!N18</f>
        <v>53.98</v>
      </c>
      <c r="P18" s="63">
        <f t="shared" si="1"/>
        <v>0</v>
      </c>
      <c r="Q18" s="40">
        <f t="shared" si="2"/>
        <v>40</v>
      </c>
      <c r="R18" s="5">
        <v>0</v>
      </c>
      <c r="S18" s="4">
        <f t="shared" si="3"/>
        <v>0</v>
      </c>
    </row>
    <row r="19" spans="1:19">
      <c r="A19" s="18"/>
      <c r="B19" s="32" t="s">
        <v>90</v>
      </c>
      <c r="C19" s="67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6">
        <v>0</v>
      </c>
      <c r="N19" s="64">
        <f t="shared" si="0"/>
        <v>0</v>
      </c>
      <c r="O19" s="39">
        <f>'2. Total Workforce (WTE)'!N19</f>
        <v>16.259999999999998</v>
      </c>
      <c r="P19" s="63">
        <f t="shared" si="1"/>
        <v>0</v>
      </c>
      <c r="Q19" s="40">
        <f t="shared" si="2"/>
        <v>40</v>
      </c>
      <c r="R19" s="5">
        <v>0</v>
      </c>
      <c r="S19" s="4">
        <f t="shared" si="3"/>
        <v>0</v>
      </c>
    </row>
    <row r="20" spans="1:19">
      <c r="A20" s="18"/>
      <c r="B20" s="32" t="s">
        <v>22</v>
      </c>
      <c r="C20" s="67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6">
        <v>0</v>
      </c>
      <c r="N20" s="64">
        <f t="shared" si="0"/>
        <v>0</v>
      </c>
      <c r="O20" s="39">
        <f>'2. Total Workforce (WTE)'!N20</f>
        <v>23.9</v>
      </c>
      <c r="P20" s="63">
        <f t="shared" si="1"/>
        <v>0</v>
      </c>
      <c r="Q20" s="40">
        <f t="shared" si="2"/>
        <v>40</v>
      </c>
      <c r="R20" s="5">
        <v>0</v>
      </c>
      <c r="S20" s="4">
        <f t="shared" si="3"/>
        <v>0</v>
      </c>
    </row>
    <row r="21" spans="1:19">
      <c r="A21" s="18"/>
      <c r="B21" s="32" t="s">
        <v>23</v>
      </c>
      <c r="C21" s="67">
        <v>0</v>
      </c>
      <c r="D21" s="64">
        <v>0</v>
      </c>
      <c r="E21" s="64">
        <v>0</v>
      </c>
      <c r="F21" s="64">
        <v>1.94</v>
      </c>
      <c r="G21" s="64">
        <v>0.6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6">
        <v>0</v>
      </c>
      <c r="N21" s="64">
        <f t="shared" si="0"/>
        <v>2.54</v>
      </c>
      <c r="O21" s="39">
        <f>'2. Total Workforce (WTE)'!N21</f>
        <v>34.239999999999995</v>
      </c>
      <c r="P21" s="63">
        <f t="shared" si="1"/>
        <v>7.4182242990654221E-2</v>
      </c>
      <c r="Q21" s="40">
        <f t="shared" si="2"/>
        <v>21</v>
      </c>
      <c r="R21" s="5">
        <v>0</v>
      </c>
      <c r="S21" s="4">
        <f t="shared" si="3"/>
        <v>0</v>
      </c>
    </row>
    <row r="22" spans="1:19">
      <c r="A22" s="18"/>
      <c r="B22" s="32" t="s">
        <v>24</v>
      </c>
      <c r="C22" s="67">
        <v>0</v>
      </c>
      <c r="D22" s="64">
        <v>0</v>
      </c>
      <c r="E22" s="64">
        <v>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6">
        <v>0</v>
      </c>
      <c r="N22" s="64">
        <f t="shared" si="0"/>
        <v>2</v>
      </c>
      <c r="O22" s="39">
        <f>'2. Total Workforce (WTE)'!N22</f>
        <v>57.91</v>
      </c>
      <c r="P22" s="63">
        <f t="shared" si="1"/>
        <v>3.4536349507857021E-2</v>
      </c>
      <c r="Q22" s="40">
        <f t="shared" si="2"/>
        <v>31</v>
      </c>
      <c r="R22" s="5">
        <v>2</v>
      </c>
      <c r="S22" s="4">
        <f t="shared" si="3"/>
        <v>3.4536349507857021E-2</v>
      </c>
    </row>
    <row r="23" spans="1:19">
      <c r="A23" s="18"/>
      <c r="B23" s="32" t="s">
        <v>81</v>
      </c>
      <c r="C23" s="67">
        <v>0</v>
      </c>
      <c r="D23" s="64">
        <v>0</v>
      </c>
      <c r="E23" s="64">
        <v>5</v>
      </c>
      <c r="F23" s="64">
        <v>6</v>
      </c>
      <c r="G23" s="64">
        <v>1.6</v>
      </c>
      <c r="H23" s="64">
        <v>1</v>
      </c>
      <c r="I23" s="64">
        <v>0</v>
      </c>
      <c r="J23" s="64">
        <v>0</v>
      </c>
      <c r="K23" s="64">
        <v>0</v>
      </c>
      <c r="L23" s="64">
        <v>0</v>
      </c>
      <c r="M23" s="66">
        <v>0</v>
      </c>
      <c r="N23" s="64">
        <f t="shared" si="0"/>
        <v>13.6</v>
      </c>
      <c r="O23" s="39">
        <f>'2. Total Workforce (WTE)'!N23</f>
        <v>66.400000000000006</v>
      </c>
      <c r="P23" s="63">
        <f t="shared" si="1"/>
        <v>0.2048192771084337</v>
      </c>
      <c r="Q23" s="40">
        <f t="shared" si="2"/>
        <v>2</v>
      </c>
      <c r="R23" s="5">
        <v>9.6</v>
      </c>
      <c r="S23" s="4">
        <f t="shared" si="3"/>
        <v>0.14457831325301204</v>
      </c>
    </row>
    <row r="24" spans="1:19">
      <c r="A24" s="18"/>
      <c r="B24" s="32" t="s">
        <v>85</v>
      </c>
      <c r="C24" s="67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6">
        <v>0</v>
      </c>
      <c r="N24" s="64">
        <f t="shared" si="0"/>
        <v>0</v>
      </c>
      <c r="O24" s="39">
        <f>'2. Total Workforce (WTE)'!N24</f>
        <v>16</v>
      </c>
      <c r="P24" s="63">
        <f t="shared" si="1"/>
        <v>0</v>
      </c>
      <c r="Q24" s="40">
        <f t="shared" si="2"/>
        <v>40</v>
      </c>
      <c r="R24" s="5">
        <v>0</v>
      </c>
      <c r="S24" s="4">
        <f t="shared" si="3"/>
        <v>0</v>
      </c>
    </row>
    <row r="25" spans="1:19">
      <c r="A25" s="18"/>
      <c r="B25" s="32" t="s">
        <v>25</v>
      </c>
      <c r="C25" s="67">
        <v>0</v>
      </c>
      <c r="D25" s="64">
        <v>0</v>
      </c>
      <c r="E25" s="64">
        <v>0</v>
      </c>
      <c r="F25" s="64">
        <v>2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6">
        <v>0</v>
      </c>
      <c r="N25" s="64">
        <f t="shared" si="0"/>
        <v>2</v>
      </c>
      <c r="O25" s="39">
        <f>'2. Total Workforce (WTE)'!N25</f>
        <v>24.46</v>
      </c>
      <c r="P25" s="63">
        <f t="shared" si="1"/>
        <v>8.1766148814390843E-2</v>
      </c>
      <c r="Q25" s="40">
        <f t="shared" si="2"/>
        <v>16</v>
      </c>
      <c r="R25" s="5">
        <v>2</v>
      </c>
      <c r="S25" s="4">
        <f t="shared" si="3"/>
        <v>8.1766148814390843E-2</v>
      </c>
    </row>
    <row r="26" spans="1:19">
      <c r="A26" s="18"/>
      <c r="B26" s="61" t="s">
        <v>26</v>
      </c>
      <c r="C26" s="67">
        <v>0</v>
      </c>
      <c r="D26" s="64">
        <v>0</v>
      </c>
      <c r="E26" s="64">
        <v>1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6">
        <v>0</v>
      </c>
      <c r="N26" s="64">
        <f t="shared" si="0"/>
        <v>1</v>
      </c>
      <c r="O26" s="39">
        <f>'2. Total Workforce (WTE)'!N26</f>
        <v>39.57</v>
      </c>
      <c r="P26" s="65">
        <f t="shared" si="1"/>
        <v>2.5271670457417236E-2</v>
      </c>
      <c r="Q26" s="66">
        <f t="shared" si="2"/>
        <v>35</v>
      </c>
      <c r="R26" s="5">
        <v>0</v>
      </c>
      <c r="S26" s="4">
        <f t="shared" si="3"/>
        <v>0</v>
      </c>
    </row>
    <row r="27" spans="1:19">
      <c r="A27" s="18"/>
      <c r="B27" s="32" t="s">
        <v>27</v>
      </c>
      <c r="C27" s="67">
        <v>0</v>
      </c>
      <c r="D27" s="64">
        <v>0</v>
      </c>
      <c r="E27" s="64">
        <v>1.4</v>
      </c>
      <c r="F27" s="64">
        <v>2</v>
      </c>
      <c r="G27" s="64">
        <v>1.4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6">
        <v>0</v>
      </c>
      <c r="N27" s="64">
        <f t="shared" si="0"/>
        <v>4.8</v>
      </c>
      <c r="O27" s="39">
        <f>'2. Total Workforce (WTE)'!N27</f>
        <v>36</v>
      </c>
      <c r="P27" s="63">
        <f t="shared" si="1"/>
        <v>0.13333333333333333</v>
      </c>
      <c r="Q27" s="40">
        <f t="shared" si="2"/>
        <v>8</v>
      </c>
      <c r="R27" s="5">
        <v>3.4</v>
      </c>
      <c r="S27" s="4">
        <f t="shared" si="3"/>
        <v>9.4444444444444442E-2</v>
      </c>
    </row>
    <row r="28" spans="1:19">
      <c r="A28" s="18"/>
      <c r="B28" s="32" t="s">
        <v>28</v>
      </c>
      <c r="C28" s="67">
        <v>0</v>
      </c>
      <c r="D28" s="64">
        <v>0</v>
      </c>
      <c r="E28" s="64">
        <v>0</v>
      </c>
      <c r="F28" s="64">
        <v>5</v>
      </c>
      <c r="G28" s="64">
        <v>0.4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6">
        <v>0</v>
      </c>
      <c r="N28" s="64">
        <f t="shared" si="0"/>
        <v>5.4</v>
      </c>
      <c r="O28" s="39">
        <f>'2. Total Workforce (WTE)'!N28</f>
        <v>40.08</v>
      </c>
      <c r="P28" s="63">
        <f t="shared" si="1"/>
        <v>0.1347305389221557</v>
      </c>
      <c r="Q28" s="40">
        <f t="shared" si="2"/>
        <v>7</v>
      </c>
      <c r="R28" s="5">
        <v>4.4000000000000004</v>
      </c>
      <c r="S28" s="4">
        <f t="shared" si="3"/>
        <v>0.1097804391217565</v>
      </c>
    </row>
    <row r="29" spans="1:19" s="6" customFormat="1">
      <c r="A29" s="38"/>
      <c r="B29" s="32" t="s">
        <v>29</v>
      </c>
      <c r="C29" s="67">
        <v>0</v>
      </c>
      <c r="D29" s="64">
        <v>0</v>
      </c>
      <c r="E29" s="64">
        <v>0</v>
      </c>
      <c r="F29" s="64">
        <v>1.97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6">
        <v>0</v>
      </c>
      <c r="N29" s="64">
        <f t="shared" si="0"/>
        <v>1.97</v>
      </c>
      <c r="O29" s="39">
        <f>'2. Total Workforce (WTE)'!N29</f>
        <v>19.5</v>
      </c>
      <c r="P29" s="63">
        <f t="shared" si="1"/>
        <v>0.10102564102564103</v>
      </c>
      <c r="Q29" s="40">
        <f t="shared" si="2"/>
        <v>11</v>
      </c>
      <c r="R29" s="5">
        <v>1</v>
      </c>
      <c r="S29" s="4">
        <f t="shared" si="3"/>
        <v>5.128205128205128E-2</v>
      </c>
    </row>
    <row r="30" spans="1:19">
      <c r="A30" s="18"/>
      <c r="B30" s="32" t="s">
        <v>30</v>
      </c>
      <c r="C30" s="67">
        <v>0</v>
      </c>
      <c r="D30" s="64">
        <v>0</v>
      </c>
      <c r="E30" s="64">
        <v>2</v>
      </c>
      <c r="F30" s="64">
        <v>1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6">
        <v>0</v>
      </c>
      <c r="N30" s="64">
        <f t="shared" si="0"/>
        <v>3</v>
      </c>
      <c r="O30" s="39">
        <f>'2. Total Workforce (WTE)'!N30</f>
        <v>34</v>
      </c>
      <c r="P30" s="63">
        <f t="shared" si="1"/>
        <v>8.8235294117647065E-2</v>
      </c>
      <c r="Q30" s="40">
        <f t="shared" si="2"/>
        <v>15</v>
      </c>
      <c r="R30" s="5">
        <v>2</v>
      </c>
      <c r="S30" s="4">
        <f t="shared" si="3"/>
        <v>5.8823529411764705E-2</v>
      </c>
    </row>
    <row r="31" spans="1:19">
      <c r="A31" s="18"/>
      <c r="B31" s="32" t="s">
        <v>92</v>
      </c>
      <c r="C31" s="67">
        <v>0</v>
      </c>
      <c r="D31" s="64">
        <v>0</v>
      </c>
      <c r="E31" s="64">
        <v>0</v>
      </c>
      <c r="F31" s="64">
        <v>2</v>
      </c>
      <c r="G31" s="64">
        <v>1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6">
        <v>0</v>
      </c>
      <c r="N31" s="64">
        <f t="shared" si="0"/>
        <v>3</v>
      </c>
      <c r="O31" s="39">
        <f>'2. Total Workforce (WTE)'!N31</f>
        <v>18.670000000000002</v>
      </c>
      <c r="P31" s="63">
        <f t="shared" si="1"/>
        <v>0.16068559185859665</v>
      </c>
      <c r="Q31" s="40">
        <f t="shared" si="2"/>
        <v>5</v>
      </c>
      <c r="R31" s="5">
        <v>1</v>
      </c>
      <c r="S31" s="4">
        <f t="shared" si="3"/>
        <v>5.3561863952865552E-2</v>
      </c>
    </row>
    <row r="32" spans="1:19">
      <c r="A32" s="18"/>
      <c r="B32" s="32" t="s">
        <v>94</v>
      </c>
      <c r="C32" s="67">
        <v>0</v>
      </c>
      <c r="D32" s="64">
        <v>0</v>
      </c>
      <c r="E32" s="64">
        <v>4</v>
      </c>
      <c r="F32" s="64">
        <v>4.97</v>
      </c>
      <c r="G32" s="64">
        <v>4.75</v>
      </c>
      <c r="H32" s="64">
        <v>1</v>
      </c>
      <c r="I32" s="64">
        <v>0</v>
      </c>
      <c r="J32" s="64">
        <v>0</v>
      </c>
      <c r="K32" s="64">
        <v>0</v>
      </c>
      <c r="L32" s="64">
        <v>0</v>
      </c>
      <c r="M32" s="66">
        <v>0</v>
      </c>
      <c r="N32" s="64">
        <f t="shared" si="0"/>
        <v>14.719999999999999</v>
      </c>
      <c r="O32" s="39">
        <f>'2. Total Workforce (WTE)'!N32</f>
        <v>72.06</v>
      </c>
      <c r="P32" s="63">
        <f t="shared" si="1"/>
        <v>0.20427421593116846</v>
      </c>
      <c r="Q32" s="40">
        <f t="shared" si="2"/>
        <v>3</v>
      </c>
      <c r="R32" s="5">
        <v>8</v>
      </c>
      <c r="S32" s="4">
        <f t="shared" si="3"/>
        <v>0.11101859561476547</v>
      </c>
    </row>
    <row r="33" spans="1:19">
      <c r="A33" s="18"/>
      <c r="B33" s="32" t="s">
        <v>31</v>
      </c>
      <c r="C33" s="67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6">
        <v>0</v>
      </c>
      <c r="N33" s="64">
        <f t="shared" si="0"/>
        <v>0</v>
      </c>
      <c r="O33" s="39">
        <f>'2. Total Workforce (WTE)'!N33</f>
        <v>15.98</v>
      </c>
      <c r="P33" s="63">
        <f t="shared" si="1"/>
        <v>0</v>
      </c>
      <c r="Q33" s="40">
        <f t="shared" si="2"/>
        <v>40</v>
      </c>
      <c r="R33" s="5">
        <v>0</v>
      </c>
      <c r="S33" s="4">
        <f t="shared" si="3"/>
        <v>0</v>
      </c>
    </row>
    <row r="34" spans="1:19">
      <c r="A34" s="18"/>
      <c r="B34" s="32" t="s">
        <v>32</v>
      </c>
      <c r="C34" s="67">
        <v>0</v>
      </c>
      <c r="D34" s="64">
        <v>2</v>
      </c>
      <c r="E34" s="64">
        <v>2</v>
      </c>
      <c r="F34" s="64">
        <v>2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6">
        <v>0</v>
      </c>
      <c r="N34" s="64">
        <f t="shared" si="0"/>
        <v>6</v>
      </c>
      <c r="O34" s="39">
        <f>'2. Total Workforce (WTE)'!N34</f>
        <v>67.27</v>
      </c>
      <c r="P34" s="63">
        <f t="shared" si="1"/>
        <v>8.9192805113720838E-2</v>
      </c>
      <c r="Q34" s="40">
        <f t="shared" si="2"/>
        <v>14</v>
      </c>
      <c r="R34" s="5">
        <v>0</v>
      </c>
      <c r="S34" s="4">
        <f t="shared" si="3"/>
        <v>0</v>
      </c>
    </row>
    <row r="35" spans="1:19">
      <c r="A35" s="18"/>
      <c r="B35" s="32" t="s">
        <v>33</v>
      </c>
      <c r="C35" s="67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6">
        <v>0</v>
      </c>
      <c r="N35" s="64">
        <f t="shared" ref="N35:N54" si="4">SUM(C35:M35)</f>
        <v>0</v>
      </c>
      <c r="O35" s="39">
        <f>'2. Total Workforce (WTE)'!N35</f>
        <v>21.8</v>
      </c>
      <c r="P35" s="63">
        <f t="shared" ref="P35:P57" si="5">N35/O35</f>
        <v>0</v>
      </c>
      <c r="Q35" s="40">
        <f t="shared" si="2"/>
        <v>40</v>
      </c>
      <c r="R35" s="5">
        <v>0</v>
      </c>
      <c r="S35" s="4">
        <f t="shared" si="3"/>
        <v>0</v>
      </c>
    </row>
    <row r="36" spans="1:19">
      <c r="A36" s="18"/>
      <c r="B36" s="32" t="s">
        <v>34</v>
      </c>
      <c r="C36" s="67">
        <v>0</v>
      </c>
      <c r="D36" s="64">
        <v>1</v>
      </c>
      <c r="E36" s="64">
        <v>1</v>
      </c>
      <c r="F36" s="64">
        <v>0</v>
      </c>
      <c r="G36" s="64">
        <v>2.67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6">
        <v>0</v>
      </c>
      <c r="N36" s="64">
        <f t="shared" si="4"/>
        <v>4.67</v>
      </c>
      <c r="O36" s="39">
        <f>'2. Total Workforce (WTE)'!N36</f>
        <v>62.45</v>
      </c>
      <c r="P36" s="63">
        <f t="shared" si="5"/>
        <v>7.4779823859087269E-2</v>
      </c>
      <c r="Q36" s="40">
        <f t="shared" ref="Q36:Q54" si="6">RANK(P36,P$4:P$54,0)</f>
        <v>20</v>
      </c>
      <c r="R36" s="5">
        <v>3.67</v>
      </c>
      <c r="S36" s="4">
        <f t="shared" ref="S36:S67" si="7">R36/O36</f>
        <v>5.8767013610888708E-2</v>
      </c>
    </row>
    <row r="37" spans="1:19">
      <c r="A37" s="18"/>
      <c r="B37" s="32" t="s">
        <v>35</v>
      </c>
      <c r="C37" s="67">
        <v>0</v>
      </c>
      <c r="D37" s="64">
        <v>0.2</v>
      </c>
      <c r="E37" s="64">
        <v>2</v>
      </c>
      <c r="F37" s="64">
        <v>0.27</v>
      </c>
      <c r="G37" s="64">
        <v>0</v>
      </c>
      <c r="H37" s="64">
        <v>1</v>
      </c>
      <c r="I37" s="64">
        <v>0</v>
      </c>
      <c r="J37" s="64">
        <v>0</v>
      </c>
      <c r="K37" s="64">
        <v>0</v>
      </c>
      <c r="L37" s="64">
        <v>0</v>
      </c>
      <c r="M37" s="66">
        <v>0</v>
      </c>
      <c r="N37" s="64">
        <f t="shared" si="4"/>
        <v>3.47</v>
      </c>
      <c r="O37" s="39">
        <f>'2. Total Workforce (WTE)'!N37</f>
        <v>34.56</v>
      </c>
      <c r="P37" s="63">
        <f t="shared" si="5"/>
        <v>0.10040509259259259</v>
      </c>
      <c r="Q37" s="40">
        <f t="shared" si="6"/>
        <v>12</v>
      </c>
      <c r="R37" s="5">
        <v>2.2000000000000002</v>
      </c>
      <c r="S37" s="4">
        <f t="shared" si="7"/>
        <v>6.3657407407407413E-2</v>
      </c>
    </row>
    <row r="38" spans="1:19">
      <c r="A38" s="18"/>
      <c r="B38" s="61" t="s">
        <v>36</v>
      </c>
      <c r="C38" s="58">
        <v>0</v>
      </c>
      <c r="D38" s="93">
        <v>0</v>
      </c>
      <c r="E38" s="93">
        <v>3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2">
        <v>0</v>
      </c>
      <c r="N38" s="93">
        <f t="shared" si="4"/>
        <v>3</v>
      </c>
      <c r="O38" s="39">
        <f>'2. Total Workforce (WTE)'!N38</f>
        <v>27</v>
      </c>
      <c r="P38" s="65">
        <f t="shared" si="5"/>
        <v>0.1111111111111111</v>
      </c>
      <c r="Q38" s="66">
        <f t="shared" si="6"/>
        <v>10</v>
      </c>
      <c r="R38" s="5">
        <v>1</v>
      </c>
      <c r="S38" s="4">
        <f t="shared" si="7"/>
        <v>3.7037037037037035E-2</v>
      </c>
    </row>
    <row r="39" spans="1:19">
      <c r="A39" s="18"/>
      <c r="B39" s="32" t="s">
        <v>84</v>
      </c>
      <c r="C39" s="67">
        <v>0</v>
      </c>
      <c r="D39" s="64">
        <v>0</v>
      </c>
      <c r="E39" s="64">
        <v>2</v>
      </c>
      <c r="F39" s="64">
        <v>1</v>
      </c>
      <c r="G39" s="64">
        <v>1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6">
        <v>0</v>
      </c>
      <c r="N39" s="64">
        <f t="shared" si="4"/>
        <v>4</v>
      </c>
      <c r="O39" s="39">
        <f>'2. Total Workforce (WTE)'!N39</f>
        <v>111</v>
      </c>
      <c r="P39" s="63">
        <f t="shared" si="5"/>
        <v>3.6036036036036036E-2</v>
      </c>
      <c r="Q39" s="40">
        <f t="shared" si="6"/>
        <v>30</v>
      </c>
      <c r="R39" s="5">
        <v>0</v>
      </c>
      <c r="S39" s="4">
        <f t="shared" si="7"/>
        <v>0</v>
      </c>
    </row>
    <row r="40" spans="1:19">
      <c r="A40" s="18"/>
      <c r="B40" s="32" t="s">
        <v>86</v>
      </c>
      <c r="C40" s="67">
        <v>0</v>
      </c>
      <c r="D40" s="64">
        <v>0</v>
      </c>
      <c r="E40" s="64">
        <v>0</v>
      </c>
      <c r="F40" s="64">
        <v>2</v>
      </c>
      <c r="G40" s="64">
        <v>0.8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6">
        <v>0</v>
      </c>
      <c r="N40" s="64">
        <f t="shared" si="4"/>
        <v>2.8</v>
      </c>
      <c r="O40" s="39">
        <f>'2. Total Workforce (WTE)'!N40</f>
        <v>121.00999999999999</v>
      </c>
      <c r="P40" s="63">
        <f t="shared" si="5"/>
        <v>2.3138583588133213E-2</v>
      </c>
      <c r="Q40" s="40">
        <f t="shared" si="6"/>
        <v>36</v>
      </c>
      <c r="R40" s="5">
        <v>1.48</v>
      </c>
      <c r="S40" s="4">
        <f t="shared" si="7"/>
        <v>1.2230394182298984E-2</v>
      </c>
    </row>
    <row r="41" spans="1:19">
      <c r="A41" s="18"/>
      <c r="B41" s="32" t="s">
        <v>89</v>
      </c>
      <c r="C41" s="67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6">
        <v>0</v>
      </c>
      <c r="N41" s="64">
        <f t="shared" si="4"/>
        <v>0</v>
      </c>
      <c r="O41" s="39">
        <f>'2. Total Workforce (WTE)'!N41</f>
        <v>24.9</v>
      </c>
      <c r="P41" s="63">
        <f t="shared" si="5"/>
        <v>0</v>
      </c>
      <c r="Q41" s="40">
        <f t="shared" si="6"/>
        <v>40</v>
      </c>
      <c r="R41" s="5">
        <v>0</v>
      </c>
      <c r="S41" s="4">
        <f t="shared" si="7"/>
        <v>0</v>
      </c>
    </row>
    <row r="42" spans="1:19">
      <c r="A42" s="18"/>
      <c r="B42" s="32" t="s">
        <v>108</v>
      </c>
      <c r="C42" s="67">
        <v>0</v>
      </c>
      <c r="D42" s="64">
        <v>0</v>
      </c>
      <c r="E42" s="64">
        <v>3.14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6">
        <v>0</v>
      </c>
      <c r="N42" s="64">
        <f>SUM(C42:M42)</f>
        <v>3.14</v>
      </c>
      <c r="O42" s="39">
        <f>'2. Total Workforce (WTE)'!N42</f>
        <v>92.859999999999985</v>
      </c>
      <c r="P42" s="63">
        <f>N42/O42</f>
        <v>3.3814344174025422E-2</v>
      </c>
      <c r="Q42" s="40">
        <f t="shared" si="6"/>
        <v>33</v>
      </c>
      <c r="R42" s="5">
        <v>0</v>
      </c>
      <c r="S42" s="4">
        <f t="shared" si="7"/>
        <v>0</v>
      </c>
    </row>
    <row r="43" spans="1:19">
      <c r="A43" s="18"/>
      <c r="B43" s="32" t="s">
        <v>37</v>
      </c>
      <c r="C43" s="67">
        <v>9</v>
      </c>
      <c r="D43" s="64">
        <v>9</v>
      </c>
      <c r="E43" s="64">
        <v>4.7</v>
      </c>
      <c r="F43" s="64">
        <v>3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6">
        <v>0</v>
      </c>
      <c r="N43" s="64">
        <f t="shared" si="4"/>
        <v>25.7</v>
      </c>
      <c r="O43" s="39">
        <f>'2. Total Workforce (WTE)'!N43</f>
        <v>70.11999999999999</v>
      </c>
      <c r="P43" s="63">
        <f t="shared" si="5"/>
        <v>0.36651454649172849</v>
      </c>
      <c r="Q43" s="40">
        <f t="shared" si="6"/>
        <v>1</v>
      </c>
      <c r="R43" s="5">
        <v>2</v>
      </c>
      <c r="S43" s="4">
        <f t="shared" si="7"/>
        <v>2.8522532800912725E-2</v>
      </c>
    </row>
    <row r="44" spans="1:19">
      <c r="A44" s="18"/>
      <c r="B44" s="32" t="s">
        <v>79</v>
      </c>
      <c r="C44" s="67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6">
        <v>0</v>
      </c>
      <c r="N44" s="64">
        <f t="shared" si="4"/>
        <v>0</v>
      </c>
      <c r="O44" s="39">
        <f>'2. Total Workforce (WTE)'!N44</f>
        <v>91.85</v>
      </c>
      <c r="P44" s="63">
        <f t="shared" si="5"/>
        <v>0</v>
      </c>
      <c r="Q44" s="40">
        <f t="shared" si="6"/>
        <v>40</v>
      </c>
      <c r="R44" s="5">
        <v>0</v>
      </c>
      <c r="S44" s="4">
        <f t="shared" si="7"/>
        <v>0</v>
      </c>
    </row>
    <row r="45" spans="1:19">
      <c r="A45" s="18"/>
      <c r="B45" s="32" t="s">
        <v>93</v>
      </c>
      <c r="C45" s="67">
        <v>0</v>
      </c>
      <c r="D45" s="64">
        <v>0</v>
      </c>
      <c r="E45" s="64">
        <v>1</v>
      </c>
      <c r="F45" s="64">
        <v>0</v>
      </c>
      <c r="G45" s="64">
        <v>2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6">
        <v>0</v>
      </c>
      <c r="N45" s="64">
        <f>SUM(C45:M45)</f>
        <v>3</v>
      </c>
      <c r="O45" s="39">
        <f>'2. Total Workforce (WTE)'!N45</f>
        <v>39.61</v>
      </c>
      <c r="P45" s="63">
        <f>N45/O45</f>
        <v>7.573844988639232E-2</v>
      </c>
      <c r="Q45" s="40">
        <f t="shared" si="6"/>
        <v>19</v>
      </c>
      <c r="R45" s="5">
        <v>0</v>
      </c>
      <c r="S45" s="4">
        <f t="shared" si="7"/>
        <v>0</v>
      </c>
    </row>
    <row r="46" spans="1:19" s="6" customFormat="1">
      <c r="A46" s="38"/>
      <c r="B46" s="32" t="s">
        <v>87</v>
      </c>
      <c r="C46" s="67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6">
        <v>0</v>
      </c>
      <c r="N46" s="64">
        <f t="shared" si="4"/>
        <v>0</v>
      </c>
      <c r="O46" s="39">
        <f>'2. Total Workforce (WTE)'!N46</f>
        <v>20.96</v>
      </c>
      <c r="P46" s="63">
        <f t="shared" si="5"/>
        <v>0</v>
      </c>
      <c r="Q46" s="40">
        <f t="shared" si="6"/>
        <v>40</v>
      </c>
      <c r="R46" s="5">
        <v>0</v>
      </c>
      <c r="S46" s="4">
        <f t="shared" si="7"/>
        <v>0</v>
      </c>
    </row>
    <row r="47" spans="1:19">
      <c r="A47" s="18"/>
      <c r="B47" s="32" t="s">
        <v>38</v>
      </c>
      <c r="C47" s="67">
        <v>0</v>
      </c>
      <c r="D47" s="64">
        <v>1</v>
      </c>
      <c r="E47" s="64">
        <v>1</v>
      </c>
      <c r="F47" s="64">
        <v>0.4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6">
        <v>0</v>
      </c>
      <c r="N47" s="64">
        <f t="shared" si="4"/>
        <v>2.4</v>
      </c>
      <c r="O47" s="39">
        <f>'2. Total Workforce (WTE)'!N47</f>
        <v>30.810000000000002</v>
      </c>
      <c r="P47" s="63">
        <f t="shared" si="5"/>
        <v>7.7896786757546244E-2</v>
      </c>
      <c r="Q47" s="40">
        <f t="shared" si="6"/>
        <v>17</v>
      </c>
      <c r="R47" s="5">
        <v>1.4</v>
      </c>
      <c r="S47" s="4">
        <f t="shared" si="7"/>
        <v>4.5439792275235306E-2</v>
      </c>
    </row>
    <row r="48" spans="1:19">
      <c r="A48" s="18"/>
      <c r="B48" s="32" t="s">
        <v>39</v>
      </c>
      <c r="C48" s="67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6">
        <v>0</v>
      </c>
      <c r="N48" s="64">
        <f t="shared" si="4"/>
        <v>0</v>
      </c>
      <c r="O48" s="39">
        <f>'2. Total Workforce (WTE)'!N48</f>
        <v>47.32</v>
      </c>
      <c r="P48" s="63">
        <f t="shared" si="5"/>
        <v>0</v>
      </c>
      <c r="Q48" s="40">
        <f t="shared" si="6"/>
        <v>40</v>
      </c>
      <c r="R48" s="5">
        <v>0</v>
      </c>
      <c r="S48" s="4">
        <f t="shared" si="7"/>
        <v>0</v>
      </c>
    </row>
    <row r="49" spans="1:19">
      <c r="A49" s="18"/>
      <c r="B49" s="32" t="s">
        <v>40</v>
      </c>
      <c r="C49" s="67">
        <v>0</v>
      </c>
      <c r="D49" s="64">
        <v>0</v>
      </c>
      <c r="E49" s="64">
        <v>1.46</v>
      </c>
      <c r="F49" s="64">
        <v>0.5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6">
        <v>0</v>
      </c>
      <c r="N49" s="64">
        <f t="shared" si="4"/>
        <v>1.96</v>
      </c>
      <c r="O49" s="39">
        <f>'2. Total Workforce (WTE)'!N49</f>
        <v>42.46</v>
      </c>
      <c r="P49" s="63">
        <f t="shared" si="5"/>
        <v>4.6161092793217146E-2</v>
      </c>
      <c r="Q49" s="40">
        <f t="shared" si="6"/>
        <v>26</v>
      </c>
      <c r="R49" s="5">
        <v>1.96</v>
      </c>
      <c r="S49" s="4">
        <f t="shared" si="7"/>
        <v>4.6161092793217146E-2</v>
      </c>
    </row>
    <row r="50" spans="1:19">
      <c r="A50" s="18"/>
      <c r="B50" s="32" t="s">
        <v>88</v>
      </c>
      <c r="C50" s="67">
        <v>0</v>
      </c>
      <c r="D50" s="64">
        <v>0</v>
      </c>
      <c r="E50" s="64">
        <v>0</v>
      </c>
      <c r="F50" s="64">
        <v>2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6">
        <v>0</v>
      </c>
      <c r="N50" s="64">
        <f t="shared" si="4"/>
        <v>2</v>
      </c>
      <c r="O50" s="39">
        <f>'2. Total Workforce (WTE)'!N50</f>
        <v>59.03</v>
      </c>
      <c r="P50" s="63">
        <f t="shared" si="5"/>
        <v>3.38810774182619E-2</v>
      </c>
      <c r="Q50" s="40">
        <f t="shared" si="6"/>
        <v>32</v>
      </c>
      <c r="R50" s="5">
        <v>0</v>
      </c>
      <c r="S50" s="4">
        <f t="shared" si="7"/>
        <v>0</v>
      </c>
    </row>
    <row r="51" spans="1:19">
      <c r="A51" s="18"/>
      <c r="B51" s="61" t="s">
        <v>83</v>
      </c>
      <c r="C51" s="58">
        <v>1</v>
      </c>
      <c r="D51" s="93">
        <v>0</v>
      </c>
      <c r="E51" s="93">
        <v>1</v>
      </c>
      <c r="F51" s="93">
        <v>0</v>
      </c>
      <c r="G51" s="93">
        <v>1</v>
      </c>
      <c r="H51" s="93">
        <v>1</v>
      </c>
      <c r="I51" s="93">
        <v>0</v>
      </c>
      <c r="J51" s="93">
        <v>0</v>
      </c>
      <c r="K51" s="93">
        <v>0</v>
      </c>
      <c r="L51" s="93">
        <v>0</v>
      </c>
      <c r="M51" s="92">
        <v>0</v>
      </c>
      <c r="N51" s="93">
        <f t="shared" si="4"/>
        <v>4</v>
      </c>
      <c r="O51" s="39">
        <f>'2. Total Workforce (WTE)'!N51</f>
        <v>76.5</v>
      </c>
      <c r="P51" s="63">
        <f t="shared" si="5"/>
        <v>5.2287581699346407E-2</v>
      </c>
      <c r="Q51" s="40">
        <f t="shared" si="6"/>
        <v>25</v>
      </c>
      <c r="R51" s="101">
        <v>4</v>
      </c>
      <c r="S51" s="4">
        <f t="shared" si="7"/>
        <v>5.2287581699346407E-2</v>
      </c>
    </row>
    <row r="52" spans="1:19">
      <c r="A52" s="18"/>
      <c r="B52" s="32" t="s">
        <v>41</v>
      </c>
      <c r="C52" s="67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6">
        <v>0</v>
      </c>
      <c r="N52" s="64">
        <f t="shared" si="4"/>
        <v>0</v>
      </c>
      <c r="O52" s="39">
        <f>'2. Total Workforce (WTE)'!N52</f>
        <v>52.36</v>
      </c>
      <c r="P52" s="63">
        <f t="shared" si="5"/>
        <v>0</v>
      </c>
      <c r="Q52" s="40">
        <f t="shared" si="6"/>
        <v>40</v>
      </c>
      <c r="R52" s="5">
        <v>0</v>
      </c>
      <c r="S52" s="4">
        <f t="shared" si="7"/>
        <v>0</v>
      </c>
    </row>
    <row r="53" spans="1:19">
      <c r="A53" s="18"/>
      <c r="B53" s="32" t="s">
        <v>42</v>
      </c>
      <c r="C53" s="67">
        <v>0</v>
      </c>
      <c r="D53" s="64">
        <v>0</v>
      </c>
      <c r="E53" s="64">
        <v>0.1</v>
      </c>
      <c r="F53" s="64">
        <v>0.15</v>
      </c>
      <c r="G53" s="64">
        <v>2.08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6">
        <v>0</v>
      </c>
      <c r="N53" s="64">
        <f t="shared" si="4"/>
        <v>2.33</v>
      </c>
      <c r="O53" s="39">
        <f>'2. Total Workforce (WTE)'!N53</f>
        <v>44.5</v>
      </c>
      <c r="P53" s="63">
        <f t="shared" si="5"/>
        <v>5.2359550561797752E-2</v>
      </c>
      <c r="Q53" s="40">
        <f t="shared" si="6"/>
        <v>24</v>
      </c>
      <c r="R53" s="5">
        <v>2.25</v>
      </c>
      <c r="S53" s="4">
        <f t="shared" si="7"/>
        <v>5.0561797752808987E-2</v>
      </c>
    </row>
    <row r="54" spans="1:19">
      <c r="A54" s="18"/>
      <c r="B54" s="32" t="s">
        <v>43</v>
      </c>
      <c r="C54" s="96">
        <v>0</v>
      </c>
      <c r="D54" s="94">
        <v>0</v>
      </c>
      <c r="E54" s="94">
        <v>0</v>
      </c>
      <c r="F54" s="94">
        <v>1.6</v>
      </c>
      <c r="G54" s="94">
        <v>0</v>
      </c>
      <c r="H54" s="94">
        <v>1</v>
      </c>
      <c r="I54" s="94">
        <v>0</v>
      </c>
      <c r="J54" s="94">
        <v>0</v>
      </c>
      <c r="K54" s="94">
        <v>0</v>
      </c>
      <c r="L54" s="94">
        <v>0</v>
      </c>
      <c r="M54" s="95">
        <v>0</v>
      </c>
      <c r="N54" s="64">
        <f t="shared" si="4"/>
        <v>2.6</v>
      </c>
      <c r="O54" s="39">
        <f>'2. Total Workforce (WTE)'!N54</f>
        <v>29.01</v>
      </c>
      <c r="P54" s="63">
        <f t="shared" si="5"/>
        <v>8.9624267493967597E-2</v>
      </c>
      <c r="Q54" s="40">
        <f t="shared" si="6"/>
        <v>13</v>
      </c>
      <c r="R54" s="5">
        <v>2.6</v>
      </c>
      <c r="S54" s="4">
        <f t="shared" si="7"/>
        <v>8.9624267493967597E-2</v>
      </c>
    </row>
    <row r="55" spans="1:19" s="19" customFormat="1">
      <c r="A55" s="33" t="s">
        <v>44</v>
      </c>
      <c r="B55" s="34"/>
      <c r="C55" s="108">
        <f t="shared" ref="C55:O55" si="8">SUM(C4:C54)</f>
        <v>10.95</v>
      </c>
      <c r="D55" s="108">
        <f t="shared" si="8"/>
        <v>14.9</v>
      </c>
      <c r="E55" s="108">
        <f t="shared" si="8"/>
        <v>61.20000000000001</v>
      </c>
      <c r="F55" s="108">
        <f t="shared" si="8"/>
        <v>49.51</v>
      </c>
      <c r="G55" s="108">
        <f t="shared" si="8"/>
        <v>27.46</v>
      </c>
      <c r="H55" s="108">
        <f t="shared" si="8"/>
        <v>7.59</v>
      </c>
      <c r="I55" s="108">
        <f t="shared" si="8"/>
        <v>0</v>
      </c>
      <c r="J55" s="108">
        <f t="shared" si="8"/>
        <v>0</v>
      </c>
      <c r="K55" s="108">
        <f t="shared" si="8"/>
        <v>0</v>
      </c>
      <c r="L55" s="108">
        <f t="shared" si="8"/>
        <v>0</v>
      </c>
      <c r="M55" s="108">
        <f t="shared" si="8"/>
        <v>0</v>
      </c>
      <c r="N55" s="134">
        <f t="shared" si="8"/>
        <v>171.61</v>
      </c>
      <c r="O55" s="34">
        <f t="shared" si="8"/>
        <v>2415.7000000000007</v>
      </c>
      <c r="P55" s="68">
        <f t="shared" si="5"/>
        <v>7.1039450262863749E-2</v>
      </c>
      <c r="Q55" s="45"/>
      <c r="R55" s="24">
        <f>SUM(R4:R54)</f>
        <v>75.739999999999995</v>
      </c>
      <c r="S55" s="127">
        <f t="shared" si="7"/>
        <v>3.1353230947551422E-2</v>
      </c>
    </row>
    <row r="56" spans="1:19" s="6" customFormat="1">
      <c r="A56" s="38" t="s">
        <v>45</v>
      </c>
      <c r="B56" s="61" t="s">
        <v>78</v>
      </c>
      <c r="C56" s="85">
        <v>0</v>
      </c>
      <c r="D56" s="73">
        <v>0</v>
      </c>
      <c r="E56" s="73">
        <v>1</v>
      </c>
      <c r="F56" s="73">
        <v>1</v>
      </c>
      <c r="G56" s="73">
        <v>1</v>
      </c>
      <c r="H56" s="73">
        <v>2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69">
        <f>SUM(C56:M56)</f>
        <v>5</v>
      </c>
      <c r="O56" s="64">
        <f>'2. Total Workforce (WTE)'!N56</f>
        <v>87.6</v>
      </c>
      <c r="P56" s="70">
        <f t="shared" si="5"/>
        <v>5.7077625570776259E-2</v>
      </c>
      <c r="Q56" s="71">
        <v>1</v>
      </c>
      <c r="R56" s="5">
        <v>1</v>
      </c>
      <c r="S56" s="4">
        <f t="shared" si="7"/>
        <v>1.1415525114155252E-2</v>
      </c>
    </row>
    <row r="57" spans="1:19" s="19" customFormat="1">
      <c r="A57" s="33" t="s">
        <v>46</v>
      </c>
      <c r="B57" s="34"/>
      <c r="C57" s="106">
        <f t="shared" ref="C57:M57" si="9">C56</f>
        <v>0</v>
      </c>
      <c r="D57" s="106">
        <f t="shared" si="9"/>
        <v>0</v>
      </c>
      <c r="E57" s="106">
        <f t="shared" si="9"/>
        <v>1</v>
      </c>
      <c r="F57" s="106">
        <f t="shared" si="9"/>
        <v>1</v>
      </c>
      <c r="G57" s="106">
        <f t="shared" si="9"/>
        <v>1</v>
      </c>
      <c r="H57" s="106">
        <f t="shared" si="9"/>
        <v>2</v>
      </c>
      <c r="I57" s="106">
        <f t="shared" si="9"/>
        <v>0</v>
      </c>
      <c r="J57" s="106">
        <f t="shared" si="9"/>
        <v>0</v>
      </c>
      <c r="K57" s="106">
        <f t="shared" si="9"/>
        <v>0</v>
      </c>
      <c r="L57" s="106">
        <f t="shared" si="9"/>
        <v>0</v>
      </c>
      <c r="M57" s="106">
        <f t="shared" si="9"/>
        <v>0</v>
      </c>
      <c r="N57" s="106">
        <f>N56</f>
        <v>5</v>
      </c>
      <c r="O57" s="111">
        <f>O56</f>
        <v>87.6</v>
      </c>
      <c r="P57" s="72">
        <f t="shared" si="5"/>
        <v>5.7077625570776259E-2</v>
      </c>
      <c r="Q57" s="121"/>
      <c r="R57" s="24">
        <f>R56</f>
        <v>1</v>
      </c>
      <c r="S57" s="127">
        <f t="shared" si="7"/>
        <v>1.1415525114155252E-2</v>
      </c>
    </row>
    <row r="58" spans="1:19">
      <c r="A58" s="18" t="s">
        <v>47</v>
      </c>
      <c r="B58" s="32" t="s">
        <v>48</v>
      </c>
      <c r="C58" s="69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69">
        <f>SUM(C58:M58)</f>
        <v>0</v>
      </c>
      <c r="O58" s="42">
        <f>'2. Total Workforce (WTE)'!N58</f>
        <v>22.880000000000003</v>
      </c>
      <c r="P58" s="62">
        <f t="shared" ref="P58:P61" si="10">N58/O58</f>
        <v>0</v>
      </c>
      <c r="Q58" s="43">
        <f>RANK(P58,P$58:P$62,0)</f>
        <v>5</v>
      </c>
      <c r="R58" s="5">
        <v>0</v>
      </c>
      <c r="S58" s="4">
        <f t="shared" si="7"/>
        <v>0</v>
      </c>
    </row>
    <row r="59" spans="1:19">
      <c r="A59" s="18"/>
      <c r="B59" s="32" t="s">
        <v>96</v>
      </c>
      <c r="C59" s="67">
        <v>0</v>
      </c>
      <c r="D59" s="64">
        <v>0</v>
      </c>
      <c r="E59" s="64">
        <v>1.2</v>
      </c>
      <c r="F59" s="64">
        <v>2.1</v>
      </c>
      <c r="G59" s="64">
        <v>0.44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7">
        <f>SUM(C59:M59)</f>
        <v>3.7399999999999998</v>
      </c>
      <c r="O59" s="39">
        <f>'2. Total Workforce (WTE)'!N59</f>
        <v>102.63999999999999</v>
      </c>
      <c r="P59" s="63">
        <f>N59/O59</f>
        <v>3.6438035853468435E-2</v>
      </c>
      <c r="Q59" s="40">
        <f>RANK(P59,P$58:P$62,0)</f>
        <v>4</v>
      </c>
      <c r="R59" s="5">
        <v>0.74</v>
      </c>
      <c r="S59" s="4">
        <f t="shared" si="7"/>
        <v>7.2096648480124721E-3</v>
      </c>
    </row>
    <row r="60" spans="1:19">
      <c r="A60" s="18"/>
      <c r="B60" s="32" t="s">
        <v>49</v>
      </c>
      <c r="C60" s="67">
        <v>0</v>
      </c>
      <c r="D60" s="64">
        <v>0</v>
      </c>
      <c r="E60" s="64">
        <v>1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7">
        <f t="shared" ref="N60:N61" si="11">SUM(C60:M60)</f>
        <v>1</v>
      </c>
      <c r="O60" s="39">
        <f>'2. Total Workforce (WTE)'!N60</f>
        <v>17.5</v>
      </c>
      <c r="P60" s="63">
        <f t="shared" si="10"/>
        <v>5.7142857142857141E-2</v>
      </c>
      <c r="Q60" s="40">
        <f>RANK(P60,P$58:P$62,0)</f>
        <v>2</v>
      </c>
      <c r="R60" s="5">
        <v>0</v>
      </c>
      <c r="S60" s="4">
        <f t="shared" si="7"/>
        <v>0</v>
      </c>
    </row>
    <row r="61" spans="1:19">
      <c r="A61" s="18"/>
      <c r="B61" s="32" t="s">
        <v>50</v>
      </c>
      <c r="C61" s="67">
        <v>0</v>
      </c>
      <c r="D61" s="64">
        <v>0</v>
      </c>
      <c r="E61" s="64">
        <v>0</v>
      </c>
      <c r="F61" s="64">
        <v>0.4</v>
      </c>
      <c r="G61" s="64">
        <v>2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7">
        <f t="shared" si="11"/>
        <v>2.4</v>
      </c>
      <c r="O61" s="39">
        <f>'2. Total Workforce (WTE)'!N61</f>
        <v>61.849999999999994</v>
      </c>
      <c r="P61" s="63">
        <f t="shared" si="10"/>
        <v>3.8803556992724336E-2</v>
      </c>
      <c r="Q61" s="40">
        <f>RANK(P61,P$58:P$62,0)</f>
        <v>3</v>
      </c>
      <c r="R61" s="5">
        <v>1.4</v>
      </c>
      <c r="S61" s="4">
        <f t="shared" si="7"/>
        <v>2.2635408245755863E-2</v>
      </c>
    </row>
    <row r="62" spans="1:19">
      <c r="A62" s="18"/>
      <c r="B62" s="32" t="s">
        <v>51</v>
      </c>
      <c r="C62" s="96">
        <v>0</v>
      </c>
      <c r="D62" s="94">
        <v>0</v>
      </c>
      <c r="E62" s="94">
        <v>0</v>
      </c>
      <c r="F62" s="94">
        <v>3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6">
        <f>SUM(C62:M62)</f>
        <v>3</v>
      </c>
      <c r="O62" s="124">
        <f>'2. Total Workforce (WTE)'!N62</f>
        <v>29.6</v>
      </c>
      <c r="P62" s="125">
        <f t="shared" ref="P62" si="12">N62/O62</f>
        <v>0.10135135135135134</v>
      </c>
      <c r="Q62" s="126">
        <f>RANK(P62,P$58:P$62,0)</f>
        <v>1</v>
      </c>
      <c r="R62" s="5">
        <v>3</v>
      </c>
      <c r="S62" s="4">
        <f t="shared" si="7"/>
        <v>0.10135135135135134</v>
      </c>
    </row>
    <row r="63" spans="1:19" s="19" customFormat="1">
      <c r="A63" s="33" t="s">
        <v>52</v>
      </c>
      <c r="B63" s="34"/>
      <c r="C63" s="98">
        <f t="shared" ref="C63:O63" si="13">SUM(C58:C62)</f>
        <v>0</v>
      </c>
      <c r="D63" s="108">
        <f t="shared" si="13"/>
        <v>0</v>
      </c>
      <c r="E63" s="108">
        <f t="shared" si="13"/>
        <v>2.2000000000000002</v>
      </c>
      <c r="F63" s="108">
        <f t="shared" si="13"/>
        <v>5.5</v>
      </c>
      <c r="G63" s="108">
        <f t="shared" si="13"/>
        <v>2.44</v>
      </c>
      <c r="H63" s="108">
        <f t="shared" si="13"/>
        <v>0</v>
      </c>
      <c r="I63" s="108">
        <f t="shared" si="13"/>
        <v>0</v>
      </c>
      <c r="J63" s="108">
        <f t="shared" si="13"/>
        <v>0</v>
      </c>
      <c r="K63" s="108">
        <f t="shared" si="13"/>
        <v>0</v>
      </c>
      <c r="L63" s="108">
        <f t="shared" si="13"/>
        <v>0</v>
      </c>
      <c r="M63" s="109">
        <f t="shared" si="13"/>
        <v>0</v>
      </c>
      <c r="N63" s="135">
        <f t="shared" si="13"/>
        <v>10.14</v>
      </c>
      <c r="O63" s="98">
        <f t="shared" si="13"/>
        <v>234.46999999999997</v>
      </c>
      <c r="P63" s="122">
        <f>N63/O63</f>
        <v>4.3246470763850395E-2</v>
      </c>
      <c r="Q63" s="123"/>
      <c r="R63" s="24">
        <f>SUM(R58:R62)</f>
        <v>5.14</v>
      </c>
      <c r="S63" s="127">
        <f t="shared" si="7"/>
        <v>2.1921781038085897E-2</v>
      </c>
    </row>
    <row r="64" spans="1:19">
      <c r="A64" s="18" t="s">
        <v>53</v>
      </c>
      <c r="B64" s="32" t="s">
        <v>80</v>
      </c>
      <c r="C64" s="67">
        <v>0</v>
      </c>
      <c r="D64" s="64">
        <v>0</v>
      </c>
      <c r="E64" s="64">
        <v>1</v>
      </c>
      <c r="F64" s="64">
        <v>0.6</v>
      </c>
      <c r="G64" s="64">
        <v>0.6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6">
        <v>0</v>
      </c>
      <c r="N64" s="90">
        <f>SUM(C64:M64)</f>
        <v>2.2000000000000002</v>
      </c>
      <c r="O64" s="42">
        <f>'2. Total Workforce (WTE)'!N64</f>
        <v>31.8</v>
      </c>
      <c r="P64" s="62">
        <f t="shared" ref="P64:P66" si="14">N64/O64</f>
        <v>6.9182389937106917E-2</v>
      </c>
      <c r="Q64" s="43">
        <f>RANK(P64,P$64:P$66,0)</f>
        <v>2</v>
      </c>
      <c r="R64" s="5">
        <v>2.2000000000000002</v>
      </c>
      <c r="S64" s="4">
        <f t="shared" si="7"/>
        <v>6.9182389937106917E-2</v>
      </c>
    </row>
    <row r="65" spans="1:19">
      <c r="A65" s="18"/>
      <c r="B65" s="32" t="s">
        <v>77</v>
      </c>
      <c r="C65" s="67">
        <v>0</v>
      </c>
      <c r="D65" s="64">
        <v>0.5</v>
      </c>
      <c r="E65" s="64">
        <v>2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6">
        <v>0</v>
      </c>
      <c r="N65" s="64">
        <f>SUM(C65:M65)</f>
        <v>2.5</v>
      </c>
      <c r="O65" s="39">
        <f>'2. Total Workforce (WTE)'!N65</f>
        <v>31.5</v>
      </c>
      <c r="P65" s="63">
        <f t="shared" si="14"/>
        <v>7.9365079365079361E-2</v>
      </c>
      <c r="Q65" s="40">
        <f t="shared" ref="Q65:Q66" si="15">RANK(P65,P$64:P$66,0)</f>
        <v>1</v>
      </c>
      <c r="R65" s="5">
        <v>2.5</v>
      </c>
      <c r="S65" s="4">
        <f t="shared" si="7"/>
        <v>7.9365079365079361E-2</v>
      </c>
    </row>
    <row r="66" spans="1:19">
      <c r="A66" s="18"/>
      <c r="B66" s="32" t="s">
        <v>54</v>
      </c>
      <c r="C66" s="96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5">
        <v>0</v>
      </c>
      <c r="N66" s="64">
        <f>SUM(C66:M66)</f>
        <v>0</v>
      </c>
      <c r="O66" s="39">
        <f>'2. Total Workforce (WTE)'!N66</f>
        <v>80.719999999999985</v>
      </c>
      <c r="P66" s="63">
        <f t="shared" si="14"/>
        <v>0</v>
      </c>
      <c r="Q66" s="40">
        <f t="shared" si="15"/>
        <v>3</v>
      </c>
      <c r="R66" s="5">
        <v>0</v>
      </c>
      <c r="S66" s="4">
        <f t="shared" si="7"/>
        <v>0</v>
      </c>
    </row>
    <row r="67" spans="1:19" s="19" customFormat="1">
      <c r="A67" s="33" t="s">
        <v>55</v>
      </c>
      <c r="B67" s="34"/>
      <c r="C67" s="107">
        <f t="shared" ref="C67:O67" si="16">SUM(C64:C66)</f>
        <v>0</v>
      </c>
      <c r="D67" s="107">
        <f t="shared" si="16"/>
        <v>0.5</v>
      </c>
      <c r="E67" s="107">
        <f t="shared" si="16"/>
        <v>3</v>
      </c>
      <c r="F67" s="107">
        <f t="shared" si="16"/>
        <v>0.6</v>
      </c>
      <c r="G67" s="107">
        <f t="shared" si="16"/>
        <v>0.6</v>
      </c>
      <c r="H67" s="107">
        <f t="shared" si="16"/>
        <v>0</v>
      </c>
      <c r="I67" s="107">
        <f t="shared" si="16"/>
        <v>0</v>
      </c>
      <c r="J67" s="107">
        <f t="shared" si="16"/>
        <v>0</v>
      </c>
      <c r="K67" s="107">
        <f t="shared" si="16"/>
        <v>0</v>
      </c>
      <c r="L67" s="107">
        <f t="shared" si="16"/>
        <v>0</v>
      </c>
      <c r="M67" s="107">
        <f t="shared" si="16"/>
        <v>0</v>
      </c>
      <c r="N67" s="34">
        <f>SUM(N64:N66)</f>
        <v>4.7</v>
      </c>
      <c r="O67" s="34">
        <f t="shared" si="16"/>
        <v>144.01999999999998</v>
      </c>
      <c r="P67" s="68">
        <f>N67/O67</f>
        <v>3.2634356339397312E-2</v>
      </c>
      <c r="Q67" s="45"/>
      <c r="R67" s="24">
        <f>SUM(R64:R66)</f>
        <v>4.7</v>
      </c>
      <c r="S67" s="127">
        <f t="shared" si="7"/>
        <v>3.2634356339397312E-2</v>
      </c>
    </row>
    <row r="68" spans="1:19" s="19" customFormat="1">
      <c r="A68" s="33" t="s">
        <v>56</v>
      </c>
      <c r="B68" s="34"/>
      <c r="C68" s="34">
        <f t="shared" ref="C68:O68" si="17">C55+C57+C63+C67</f>
        <v>10.95</v>
      </c>
      <c r="D68" s="34">
        <f t="shared" si="17"/>
        <v>15.4</v>
      </c>
      <c r="E68" s="34">
        <f t="shared" si="17"/>
        <v>67.400000000000006</v>
      </c>
      <c r="F68" s="34">
        <f t="shared" si="17"/>
        <v>56.61</v>
      </c>
      <c r="G68" s="34">
        <f t="shared" si="17"/>
        <v>31.500000000000004</v>
      </c>
      <c r="H68" s="34">
        <f t="shared" si="17"/>
        <v>9.59</v>
      </c>
      <c r="I68" s="34">
        <f t="shared" si="17"/>
        <v>0</v>
      </c>
      <c r="J68" s="34">
        <f t="shared" si="17"/>
        <v>0</v>
      </c>
      <c r="K68" s="34">
        <f t="shared" si="17"/>
        <v>0</v>
      </c>
      <c r="L68" s="34">
        <f t="shared" si="17"/>
        <v>0</v>
      </c>
      <c r="M68" s="34">
        <f t="shared" si="17"/>
        <v>0</v>
      </c>
      <c r="N68" s="133">
        <f t="shared" si="17"/>
        <v>191.45</v>
      </c>
      <c r="O68" s="34">
        <f t="shared" si="17"/>
        <v>2881.7900000000004</v>
      </c>
      <c r="P68" s="68">
        <f>N68/O68</f>
        <v>6.6434403617196242E-2</v>
      </c>
      <c r="Q68" s="45"/>
      <c r="R68" s="24">
        <f>R55+R57+R63+R67</f>
        <v>86.58</v>
      </c>
      <c r="S68" s="127">
        <f t="shared" ref="S68" si="18">R68/O68</f>
        <v>3.0043826927014107E-2</v>
      </c>
    </row>
    <row r="69" spans="1:1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6"/>
      <c r="Q69" s="9"/>
    </row>
    <row r="70" spans="1:19">
      <c r="N70" s="7"/>
    </row>
  </sheetData>
  <sortState ref="B138:Q187">
    <sortCondition ref="B138:B187"/>
  </sortState>
  <printOptions gridLines="1"/>
  <pageMargins left="0.25" right="0.25" top="0.75" bottom="0.75" header="0.3" footer="0.3"/>
  <pageSetup paperSize="9" scale="81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90" zoomScaleNormal="90" workbookViewId="0">
      <selection activeCell="E17" sqref="E17"/>
    </sheetView>
  </sheetViews>
  <sheetFormatPr defaultRowHeight="15"/>
  <cols>
    <col min="1" max="1" width="15.7109375" style="18" customWidth="1"/>
    <col min="2" max="2" width="10" style="102" customWidth="1"/>
    <col min="3" max="3" width="12.7109375" style="6" customWidth="1"/>
    <col min="4" max="4" width="6.140625" style="6" bestFit="1" customWidth="1"/>
    <col min="5" max="5" width="12.7109375" style="6" customWidth="1"/>
    <col min="6" max="6" width="6.140625" style="6" bestFit="1" customWidth="1"/>
    <col min="7" max="7" width="12.7109375" style="6" customWidth="1"/>
    <col min="8" max="8" width="6.140625" bestFit="1" customWidth="1"/>
    <col min="9" max="9" width="13.42578125" customWidth="1"/>
  </cols>
  <sheetData>
    <row r="1" spans="1:10" ht="26.25">
      <c r="A1" s="100" t="s">
        <v>104</v>
      </c>
      <c r="C1" s="12"/>
      <c r="D1" s="12"/>
      <c r="E1" s="12"/>
      <c r="F1" s="12"/>
      <c r="G1" s="12"/>
      <c r="H1" s="9"/>
    </row>
    <row r="2" spans="1:10" ht="18.75">
      <c r="A2" s="22"/>
      <c r="C2" s="12"/>
      <c r="D2" s="12"/>
      <c r="E2" s="12"/>
      <c r="F2" s="12"/>
      <c r="G2" s="12"/>
      <c r="H2" s="9"/>
    </row>
    <row r="3" spans="1:10" s="41" customFormat="1" ht="45">
      <c r="A3" s="79" t="s">
        <v>3</v>
      </c>
      <c r="B3" s="103" t="s">
        <v>61</v>
      </c>
      <c r="C3" s="80" t="s">
        <v>62</v>
      </c>
      <c r="D3" s="81"/>
      <c r="E3" s="80" t="s">
        <v>63</v>
      </c>
      <c r="F3" s="81"/>
      <c r="G3" s="80" t="s">
        <v>64</v>
      </c>
      <c r="H3" s="82"/>
      <c r="I3" s="83"/>
      <c r="J3" s="83"/>
    </row>
    <row r="4" spans="1:10">
      <c r="A4" s="35" t="s">
        <v>73</v>
      </c>
      <c r="B4" s="104">
        <v>3</v>
      </c>
      <c r="C4">
        <v>1</v>
      </c>
      <c r="D4" s="63">
        <f t="shared" ref="D4:D14" si="0">C4/C$15</f>
        <v>4.7619047619047616E-2</v>
      </c>
      <c r="E4">
        <v>1</v>
      </c>
      <c r="F4" s="63">
        <f t="shared" ref="F4:F14" si="1">E4/E$15</f>
        <v>2.6315789473684209E-2</v>
      </c>
      <c r="G4">
        <v>0</v>
      </c>
      <c r="H4" s="86">
        <f t="shared" ref="H4" si="2">G4/G$15</f>
        <v>0</v>
      </c>
    </row>
    <row r="5" spans="1:10">
      <c r="A5" s="36"/>
      <c r="B5" s="104">
        <v>4</v>
      </c>
      <c r="C5">
        <v>0</v>
      </c>
      <c r="D5" s="63">
        <f t="shared" si="0"/>
        <v>0</v>
      </c>
      <c r="E5">
        <v>1</v>
      </c>
      <c r="F5" s="63">
        <f t="shared" si="1"/>
        <v>2.6315789473684209E-2</v>
      </c>
      <c r="G5">
        <v>1</v>
      </c>
      <c r="H5" s="86">
        <f t="shared" ref="H5" si="3">G5/G$15</f>
        <v>8.6956521739130436E-3</v>
      </c>
    </row>
    <row r="6" spans="1:10">
      <c r="A6" s="36"/>
      <c r="B6" s="104">
        <v>5</v>
      </c>
      <c r="C6">
        <v>8</v>
      </c>
      <c r="D6" s="63">
        <f t="shared" si="0"/>
        <v>0.38095238095238093</v>
      </c>
      <c r="E6">
        <v>6</v>
      </c>
      <c r="F6" s="63">
        <f t="shared" si="1"/>
        <v>0.15789473684210525</v>
      </c>
      <c r="G6">
        <v>14</v>
      </c>
      <c r="H6" s="86">
        <f t="shared" ref="H6" si="4">G6/G$15</f>
        <v>0.12173913043478261</v>
      </c>
    </row>
    <row r="7" spans="1:10">
      <c r="A7" s="36"/>
      <c r="B7" s="104">
        <v>6</v>
      </c>
      <c r="C7">
        <v>8</v>
      </c>
      <c r="D7" s="63">
        <f t="shared" si="0"/>
        <v>0.38095238095238093</v>
      </c>
      <c r="E7">
        <v>16</v>
      </c>
      <c r="F7" s="63">
        <f t="shared" si="1"/>
        <v>0.42105263157894735</v>
      </c>
      <c r="G7">
        <v>65</v>
      </c>
      <c r="H7" s="86">
        <f t="shared" ref="H7" si="5">G7/G$15</f>
        <v>0.56521739130434778</v>
      </c>
    </row>
    <row r="8" spans="1:10">
      <c r="A8" s="36"/>
      <c r="B8" s="104">
        <v>7</v>
      </c>
      <c r="C8">
        <v>3</v>
      </c>
      <c r="D8" s="63">
        <f t="shared" si="0"/>
        <v>0.14285714285714285</v>
      </c>
      <c r="E8">
        <v>11</v>
      </c>
      <c r="F8" s="63">
        <f t="shared" si="1"/>
        <v>0.28947368421052633</v>
      </c>
      <c r="G8">
        <v>31</v>
      </c>
      <c r="H8" s="86">
        <f t="shared" ref="H8" si="6">G8/G$15</f>
        <v>0.26956521739130435</v>
      </c>
    </row>
    <row r="9" spans="1:10">
      <c r="A9" s="36"/>
      <c r="B9" s="104" t="s">
        <v>5</v>
      </c>
      <c r="C9">
        <v>0</v>
      </c>
      <c r="D9" s="63">
        <f t="shared" si="0"/>
        <v>0</v>
      </c>
      <c r="E9">
        <v>2</v>
      </c>
      <c r="F9" s="63">
        <f t="shared" si="1"/>
        <v>5.2631578947368418E-2</v>
      </c>
      <c r="G9">
        <v>4</v>
      </c>
      <c r="H9" s="86">
        <f t="shared" ref="H9" si="7">G9/G$15</f>
        <v>3.4782608695652174E-2</v>
      </c>
    </row>
    <row r="10" spans="1:10">
      <c r="A10" s="36"/>
      <c r="B10" s="104" t="s">
        <v>6</v>
      </c>
      <c r="C10">
        <v>1</v>
      </c>
      <c r="D10" s="63">
        <f t="shared" si="0"/>
        <v>4.7619047619047616E-2</v>
      </c>
      <c r="E10">
        <v>1</v>
      </c>
      <c r="F10" s="63">
        <f t="shared" si="1"/>
        <v>2.6315789473684209E-2</v>
      </c>
      <c r="G10">
        <v>0</v>
      </c>
      <c r="H10" s="86">
        <f t="shared" ref="H10" si="8">G10/G$15</f>
        <v>0</v>
      </c>
    </row>
    <row r="11" spans="1:10">
      <c r="A11" s="36"/>
      <c r="B11" s="104" t="s">
        <v>7</v>
      </c>
      <c r="C11">
        <v>0</v>
      </c>
      <c r="D11" s="63">
        <f t="shared" si="0"/>
        <v>0</v>
      </c>
      <c r="E11">
        <v>0</v>
      </c>
      <c r="F11" s="63">
        <f t="shared" si="1"/>
        <v>0</v>
      </c>
      <c r="G11">
        <v>0</v>
      </c>
      <c r="H11" s="86">
        <f t="shared" ref="H11" si="9">G11/G$15</f>
        <v>0</v>
      </c>
    </row>
    <row r="12" spans="1:10">
      <c r="A12" s="36"/>
      <c r="B12" s="104" t="s">
        <v>57</v>
      </c>
      <c r="C12">
        <v>0</v>
      </c>
      <c r="D12" s="63">
        <f t="shared" si="0"/>
        <v>0</v>
      </c>
      <c r="E12">
        <v>0</v>
      </c>
      <c r="F12" s="63">
        <f t="shared" si="1"/>
        <v>0</v>
      </c>
      <c r="G12">
        <v>0</v>
      </c>
      <c r="H12" s="86">
        <f t="shared" ref="H12" si="10">G12/G$15</f>
        <v>0</v>
      </c>
    </row>
    <row r="13" spans="1:10">
      <c r="A13" s="36"/>
      <c r="B13" s="104">
        <v>9</v>
      </c>
      <c r="C13">
        <v>0</v>
      </c>
      <c r="D13" s="63">
        <f t="shared" si="0"/>
        <v>0</v>
      </c>
      <c r="E13">
        <v>0</v>
      </c>
      <c r="F13" s="63">
        <f t="shared" si="1"/>
        <v>0</v>
      </c>
      <c r="G13">
        <v>0</v>
      </c>
      <c r="H13" s="86">
        <f t="shared" ref="H13" si="11">G13/G$15</f>
        <v>0</v>
      </c>
    </row>
    <row r="14" spans="1:10">
      <c r="A14" s="84"/>
      <c r="B14" s="104" t="s">
        <v>8</v>
      </c>
      <c r="C14">
        <v>0</v>
      </c>
      <c r="D14" s="63">
        <f t="shared" si="0"/>
        <v>0</v>
      </c>
      <c r="E14">
        <v>0</v>
      </c>
      <c r="F14" s="63">
        <f t="shared" si="1"/>
        <v>0</v>
      </c>
      <c r="G14">
        <v>0</v>
      </c>
      <c r="H14" s="86">
        <f t="shared" ref="H14" si="12">G14/G$15</f>
        <v>0</v>
      </c>
    </row>
    <row r="15" spans="1:10" s="18" customFormat="1">
      <c r="A15" s="37" t="s">
        <v>72</v>
      </c>
      <c r="B15" s="105"/>
      <c r="C15" s="85">
        <f>SUM(C4:C14)</f>
        <v>21</v>
      </c>
      <c r="D15" s="73"/>
      <c r="E15" s="85">
        <f>SUM(E4:E14)</f>
        <v>38</v>
      </c>
      <c r="F15" s="73"/>
      <c r="G15" s="85">
        <f>SUM(G4:G14)</f>
        <v>115</v>
      </c>
      <c r="H15" s="56"/>
    </row>
    <row r="16" spans="1:10" s="18" customFormat="1">
      <c r="A16" s="33" t="s">
        <v>95</v>
      </c>
      <c r="B16" s="105"/>
      <c r="C16" s="88">
        <f>C15/'1. Total Workforce (Posts)'!$N69</f>
        <v>6.6964285714285711E-3</v>
      </c>
      <c r="D16" s="88"/>
      <c r="E16" s="88">
        <f>E15/'1. Total Workforce (Posts)'!$N69</f>
        <v>1.211734693877551E-2</v>
      </c>
      <c r="F16" s="88"/>
      <c r="G16" s="88">
        <f>G15/'1. Total Workforce (Posts)'!$N69</f>
        <v>3.6670918367346941E-2</v>
      </c>
      <c r="H16" s="89"/>
    </row>
  </sheetData>
  <printOptions gridLines="1"/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Index</vt:lpstr>
      <vt:lpstr>1. Total Workforce (Posts)</vt:lpstr>
      <vt:lpstr>2. Total Workforce (WTE)</vt:lpstr>
      <vt:lpstr>4. Vacancy Rate</vt:lpstr>
      <vt:lpstr>5. AfC with Occupancy</vt:lpstr>
      <vt:lpstr>3. Chart Total Workforce</vt:lpstr>
      <vt:lpstr>'1. Total Workforce (Posts)'!Print_Area</vt:lpstr>
      <vt:lpstr>'2. Total Workforce (WTE)'!Print_Area</vt:lpstr>
      <vt:lpstr>'4. Vacancy Rate'!Print_Area</vt:lpstr>
      <vt:lpstr>'5. AfC with Occupancy'!Print_Area</vt:lpstr>
      <vt:lpstr>'1. Total Workforce (Posts)'!Print_Titles</vt:lpstr>
      <vt:lpstr>'2. Total Workforce (WTE)'!Print_Titles</vt:lpstr>
      <vt:lpstr>'4. Vacancy Rate'!Print_Titles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Dumbleton</dc:creator>
  <cp:lastModifiedBy>Claire Dumbleton</cp:lastModifiedBy>
  <cp:lastPrinted>2013-01-21T14:11:55Z</cp:lastPrinted>
  <dcterms:created xsi:type="dcterms:W3CDTF">2012-02-20T15:32:39Z</dcterms:created>
  <dcterms:modified xsi:type="dcterms:W3CDTF">2014-03-24T09:55:29Z</dcterms:modified>
</cp:coreProperties>
</file>